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515"/>
  <workbookPr autoCompressPictures="0"/>
  <bookViews>
    <workbookView xWindow="100" yWindow="0" windowWidth="25600" windowHeight="15540" firstSheet="5" activeTab="7"/>
  </bookViews>
  <sheets>
    <sheet name="Original NO modificar" sheetId="1" state="hidden" r:id="rId1"/>
    <sheet name="Version 1 depurada" sheetId="16" state="hidden" r:id="rId2"/>
    <sheet name="Cifras Validados pt1" sheetId="3" state="hidden" r:id="rId3"/>
    <sheet name="Version actualizada 2" sheetId="4" state="hidden" r:id="rId4"/>
    <sheet name="Cifras validadas actualizado 2 " sheetId="8" state="hidden" r:id="rId5"/>
    <sheet name="VERSION FINAL" sheetId="23" r:id="rId6"/>
    <sheet name="Estadísticas" sheetId="20" state="hidden" r:id="rId7"/>
    <sheet name="Cifras Versión Final" sheetId="24" r:id="rId8"/>
    <sheet name="Financiamiento por agencia TBC" sheetId="27" state="hidden" r:id="rId9"/>
    <sheet name="Confirmar DatosFuentes" sheetId="7" state="hidden" r:id="rId10"/>
    <sheet name="Sheet2" sheetId="26" state="hidden" r:id="rId11"/>
    <sheet name="Agencias Criterio" sheetId="25" state="hidden" r:id="rId12"/>
    <sheet name="Progreso Pipeline TBC" sheetId="28" state="hidden" r:id="rId13"/>
    <sheet name="Sheet5" sheetId="33" r:id="rId1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13" i="33" l="1"/>
  <c r="J15" i="33"/>
  <c r="P29" i="24"/>
  <c r="U29" i="24"/>
  <c r="T29" i="24"/>
  <c r="R29" i="24"/>
  <c r="F29" i="24"/>
  <c r="D29" i="24"/>
  <c r="A29" i="24"/>
  <c r="B29" i="24"/>
  <c r="C29" i="24"/>
  <c r="E29" i="24"/>
  <c r="K29" i="24"/>
  <c r="C185" i="20"/>
  <c r="P14" i="23"/>
  <c r="Q14" i="23"/>
  <c r="R14" i="23"/>
  <c r="S14" i="23"/>
  <c r="T14" i="23"/>
  <c r="U14" i="23"/>
  <c r="W14" i="23"/>
  <c r="X14" i="23"/>
  <c r="Y14" i="23"/>
  <c r="Z14" i="23"/>
  <c r="AA14" i="23"/>
  <c r="AB14" i="23"/>
  <c r="AC14" i="23"/>
  <c r="AD14" i="23"/>
  <c r="AE14" i="23"/>
  <c r="AF14" i="23"/>
  <c r="AG14" i="23"/>
  <c r="AH14" i="23"/>
  <c r="AI14" i="23"/>
  <c r="AJ14" i="23"/>
  <c r="AK14" i="23"/>
  <c r="AL14" i="23"/>
  <c r="AM14" i="23"/>
  <c r="AN14" i="23"/>
  <c r="B155" i="20"/>
  <c r="AQ14" i="23"/>
  <c r="AN2" i="23"/>
  <c r="AN3" i="23"/>
  <c r="AN4" i="23"/>
  <c r="AN5" i="23"/>
  <c r="AN8" i="23"/>
  <c r="AN9" i="23"/>
  <c r="AN11" i="23"/>
  <c r="AN13" i="23"/>
  <c r="E21" i="28"/>
  <c r="B115" i="20"/>
  <c r="I29" i="24"/>
  <c r="Q29" i="24"/>
  <c r="C147" i="27"/>
  <c r="B21" i="28"/>
  <c r="D21" i="28"/>
  <c r="B38" i="27"/>
  <c r="B98" i="27"/>
  <c r="C88" i="27"/>
  <c r="B88" i="27"/>
  <c r="C78" i="27"/>
  <c r="B78" i="27"/>
  <c r="C187" i="27"/>
  <c r="B187" i="27"/>
  <c r="C177" i="27"/>
  <c r="B177" i="27"/>
  <c r="C167" i="27"/>
  <c r="B167" i="27"/>
  <c r="C157" i="27"/>
  <c r="B137" i="27"/>
  <c r="C68" i="27"/>
  <c r="B68" i="27"/>
  <c r="C48" i="27"/>
  <c r="C18" i="27"/>
  <c r="C8" i="27"/>
  <c r="B58" i="27"/>
  <c r="B48" i="27"/>
  <c r="B18" i="27"/>
  <c r="B28" i="27"/>
  <c r="B8" i="27"/>
  <c r="C9" i="26"/>
  <c r="B9" i="26"/>
  <c r="B59" i="20"/>
  <c r="AN17" i="23"/>
  <c r="R8" i="4"/>
  <c r="V8" i="4"/>
  <c r="W8" i="4"/>
  <c r="AM8" i="4"/>
  <c r="B36" i="20"/>
  <c r="R21" i="4"/>
  <c r="R14" i="4"/>
  <c r="S5" i="4"/>
  <c r="S14" i="4"/>
  <c r="T14" i="4"/>
  <c r="U14" i="4"/>
  <c r="V5" i="4"/>
  <c r="V14" i="4"/>
  <c r="W3" i="4"/>
  <c r="W14" i="4"/>
  <c r="X9" i="4"/>
  <c r="X14" i="4"/>
  <c r="Y9" i="4"/>
  <c r="Y14" i="4"/>
  <c r="Z9" i="4"/>
  <c r="Z14" i="4"/>
  <c r="AA14" i="4"/>
  <c r="AB14" i="4"/>
  <c r="AC13" i="4"/>
  <c r="AC14" i="4"/>
  <c r="AD11" i="4"/>
  <c r="AD14" i="4"/>
  <c r="AE13" i="4"/>
  <c r="AE14" i="4"/>
  <c r="AF13" i="4"/>
  <c r="AF14" i="4"/>
  <c r="AG11" i="4"/>
  <c r="AG14" i="4"/>
  <c r="AH11" i="4"/>
  <c r="AH14" i="4"/>
  <c r="AI12" i="4"/>
  <c r="AI14" i="4"/>
  <c r="AJ4" i="4"/>
  <c r="AJ14" i="4"/>
  <c r="AK14" i="4"/>
  <c r="AL14" i="4"/>
  <c r="AM14" i="4"/>
  <c r="AM2" i="4"/>
  <c r="A28" i="8"/>
  <c r="R28" i="8"/>
  <c r="Q28" i="8"/>
  <c r="P28" i="8"/>
  <c r="O28" i="8"/>
  <c r="N28" i="8"/>
  <c r="M28" i="8"/>
  <c r="L28" i="8"/>
  <c r="K28" i="8"/>
  <c r="J28" i="8"/>
  <c r="I28" i="8"/>
  <c r="H28" i="8"/>
  <c r="G28" i="8"/>
  <c r="F28" i="8"/>
  <c r="E28" i="8"/>
  <c r="D28" i="8"/>
  <c r="C28" i="8"/>
  <c r="B28" i="8"/>
  <c r="AM13" i="4"/>
  <c r="AM12" i="4"/>
  <c r="AM11" i="4"/>
  <c r="AM10" i="4"/>
  <c r="AM9" i="4"/>
  <c r="AM5" i="4"/>
  <c r="AM4" i="4"/>
  <c r="AM3" i="4"/>
  <c r="AJ17" i="16"/>
  <c r="T3" i="16"/>
  <c r="T8" i="16"/>
  <c r="T14" i="16"/>
  <c r="U9" i="16"/>
  <c r="U14" i="16"/>
  <c r="T16" i="16"/>
  <c r="P5" i="16"/>
  <c r="P14" i="16"/>
  <c r="Q14" i="16"/>
  <c r="P16" i="16"/>
  <c r="M2" i="16"/>
  <c r="M3" i="16"/>
  <c r="M4" i="16"/>
  <c r="M5" i="16"/>
  <c r="M10" i="16"/>
  <c r="M14" i="16"/>
  <c r="M16" i="16"/>
  <c r="AM14" i="16"/>
  <c r="O8" i="16"/>
  <c r="O14" i="16"/>
  <c r="R2" i="16"/>
  <c r="R5" i="16"/>
  <c r="R8" i="16"/>
  <c r="R14" i="16"/>
  <c r="S5" i="16"/>
  <c r="S8" i="16"/>
  <c r="S14" i="16"/>
  <c r="V9" i="16"/>
  <c r="V14" i="16"/>
  <c r="W9" i="16"/>
  <c r="W14" i="16"/>
  <c r="X9" i="16"/>
  <c r="X14" i="16"/>
  <c r="Y14" i="16"/>
  <c r="Z13" i="16"/>
  <c r="Z14" i="16"/>
  <c r="AA11" i="16"/>
  <c r="AA14" i="16"/>
  <c r="AB13" i="16"/>
  <c r="AB14" i="16"/>
  <c r="AC13" i="16"/>
  <c r="AC14" i="16"/>
  <c r="AD11" i="16"/>
  <c r="AD14" i="16"/>
  <c r="AE11" i="16"/>
  <c r="AE14" i="16"/>
  <c r="AF12" i="16"/>
  <c r="AF14" i="16"/>
  <c r="AG4" i="16"/>
  <c r="AG14" i="16"/>
  <c r="AH10" i="16"/>
  <c r="AH14" i="16"/>
  <c r="AI2" i="16"/>
  <c r="AI5" i="16"/>
  <c r="AI6" i="16"/>
  <c r="AI14" i="16"/>
  <c r="AJ14" i="16"/>
  <c r="AJ13" i="16"/>
  <c r="AJ12" i="16"/>
  <c r="AJ11" i="16"/>
  <c r="AJ10" i="16"/>
  <c r="AJ9" i="16"/>
  <c r="AJ8" i="16"/>
  <c r="AJ7" i="16"/>
  <c r="AJ6" i="16"/>
  <c r="AJ5" i="16"/>
  <c r="AJ4" i="16"/>
  <c r="AJ3" i="16"/>
  <c r="AJ2" i="16"/>
  <c r="J28" i="3"/>
  <c r="G28" i="3"/>
  <c r="D28" i="3"/>
  <c r="P28" i="3"/>
  <c r="A28" i="3"/>
  <c r="C28" i="3"/>
  <c r="E28" i="3"/>
  <c r="F28" i="3"/>
  <c r="H28" i="3"/>
  <c r="I28" i="3"/>
  <c r="K28" i="3"/>
  <c r="L28" i="3"/>
  <c r="M28" i="3"/>
  <c r="N28" i="3"/>
  <c r="O28" i="3"/>
  <c r="Q28" i="3"/>
  <c r="R28" i="3"/>
  <c r="S28" i="3"/>
  <c r="S16" i="4"/>
  <c r="W16" i="4"/>
  <c r="AJ7" i="1"/>
  <c r="AK7" i="1"/>
  <c r="AK8" i="1"/>
  <c r="AG13" i="1"/>
  <c r="AK13" i="1"/>
  <c r="U10" i="1"/>
  <c r="U15" i="1"/>
  <c r="W10" i="1"/>
  <c r="W15" i="1"/>
  <c r="Y15" i="1"/>
  <c r="AE12" i="1"/>
  <c r="AE15" i="1"/>
  <c r="AG15" i="1"/>
  <c r="O9" i="1"/>
  <c r="O15" i="1"/>
  <c r="AA14" i="1"/>
  <c r="AC14" i="1"/>
  <c r="AD14" i="1"/>
  <c r="AK14" i="1"/>
  <c r="AJ6" i="1"/>
  <c r="AJ3" i="1"/>
  <c r="AJ15" i="1"/>
  <c r="AI11" i="1"/>
  <c r="AI15" i="1"/>
  <c r="AH5" i="1"/>
  <c r="AH3" i="1"/>
  <c r="AH15" i="1"/>
  <c r="AF12" i="1"/>
  <c r="AF15" i="1"/>
  <c r="Z12" i="1"/>
  <c r="Z15" i="1"/>
  <c r="AD15" i="1"/>
  <c r="AC15" i="1"/>
  <c r="X12" i="1"/>
  <c r="AB12" i="1"/>
  <c r="AK12" i="1"/>
  <c r="AB15" i="1"/>
  <c r="V10" i="1"/>
  <c r="V15" i="1"/>
  <c r="T10" i="1"/>
  <c r="AK10" i="1"/>
  <c r="S4" i="1"/>
  <c r="S9" i="1"/>
  <c r="S15" i="1"/>
  <c r="R6" i="1"/>
  <c r="R9" i="1"/>
  <c r="R15" i="1"/>
  <c r="Q9" i="1"/>
  <c r="AK9" i="1"/>
  <c r="Q6" i="1"/>
  <c r="Q3" i="1"/>
  <c r="Q15" i="1"/>
  <c r="P6" i="1"/>
  <c r="P15" i="1"/>
  <c r="N5" i="1"/>
  <c r="AK5" i="1"/>
  <c r="N3" i="1"/>
  <c r="N4" i="1"/>
  <c r="N6" i="1"/>
  <c r="N11" i="1"/>
  <c r="N15" i="1"/>
  <c r="AK11" i="1"/>
  <c r="AK6" i="1"/>
  <c r="AK4" i="1"/>
  <c r="AA15" i="1"/>
  <c r="AK3" i="1"/>
  <c r="AK15" i="1"/>
  <c r="X15" i="1"/>
  <c r="T15" i="1"/>
  <c r="AM17" i="4"/>
  <c r="AP14" i="4"/>
  <c r="S28" i="8"/>
</calcChain>
</file>

<file path=xl/sharedStrings.xml><?xml version="1.0" encoding="utf-8"?>
<sst xmlns="http://schemas.openxmlformats.org/spreadsheetml/2006/main" count="4055" uniqueCount="788">
  <si>
    <t>Label</t>
  </si>
  <si>
    <t>Title</t>
  </si>
  <si>
    <t>Amount</t>
  </si>
  <si>
    <t>Currency</t>
  </si>
  <si>
    <t>Origin/ Funder</t>
  </si>
  <si>
    <t>Beneficiary</t>
  </si>
  <si>
    <t>GEF-Climate Change</t>
  </si>
  <si>
    <t>Hybrid Solar Thermal Power Plant (GEF ID 12)</t>
  </si>
  <si>
    <t>USD</t>
  </si>
  <si>
    <t>GEF</t>
  </si>
  <si>
    <t xml:space="preserve">CFE </t>
  </si>
  <si>
    <t>Development of GHG Emission Coefficients from Live Systems in Central Mexico and Development of Related Information Management System (GEF ID 335)</t>
  </si>
  <si>
    <t>SEMARNAT/INE</t>
  </si>
  <si>
    <t>High Efficiency Lighting Pilot (GEF ID 575)</t>
  </si>
  <si>
    <t>CFE Y IPP</t>
  </si>
  <si>
    <t>Renewable Energy for Agriculture (GEF ID 643)</t>
  </si>
  <si>
    <t>FIRCO</t>
  </si>
  <si>
    <t>Methane Capture and Use (Landfill Demonstration Project (GEF ID 784)</t>
  </si>
  <si>
    <t>SIMEPRODE</t>
  </si>
  <si>
    <t>Introduction of Climate Friendly Measures in Transport (GEF ID 1155)</t>
  </si>
  <si>
    <t>SECRETARIA MEDIO AMBIENTE DE LA CD DE MEXICO</t>
  </si>
  <si>
    <t>Action Plan for Removing Barriers to the Full-scale Implementation of Wind Power (GEF ID 1284)</t>
  </si>
  <si>
    <t>SENER</t>
  </si>
  <si>
    <t>Large Scale Renewable Energy Development Project (GEF ID 1900)</t>
  </si>
  <si>
    <t>Integrated Energy Services for Small Localities of Rural Mexico (GEF ID 2611)</t>
  </si>
  <si>
    <t>Grid-connected Photovoltaic Project (GEF ID 3142)</t>
  </si>
  <si>
    <t>CFE/IIE</t>
  </si>
  <si>
    <t>Mexico Rural Development (GEF ID 3537)</t>
  </si>
  <si>
    <t>SAGARPA FIRCO</t>
  </si>
  <si>
    <t>SFM Mitigating Climate Change through Sustainable Forest Management and Capacity Building in the Southern States of Mexico (States of Campeche, Chiapas and Oaxaca) (GEF ID 4149)</t>
  </si>
  <si>
    <t>CONAFOR</t>
  </si>
  <si>
    <t>Fifth National Communication to the UNFCCC (GEF ID 4229)</t>
  </si>
  <si>
    <t>Adaptation to Climate Change Impacts on the Coastal Wetlands (GEF ID 3159)</t>
  </si>
  <si>
    <t>Lighting and Appliances Efficiency Project (GEF ID 4116)</t>
  </si>
  <si>
    <t>Integrated Responses to Short lived Climate Forcers Promoting Clean Energy and Energy Efficiency (GEF ID 4999)</t>
  </si>
  <si>
    <t>INE/CENTRO MARIO MOLINA</t>
  </si>
  <si>
    <t>Sixth National Communication to the UNFCCC (GEF ID 5140)</t>
  </si>
  <si>
    <t xml:space="preserve">INE  </t>
  </si>
  <si>
    <t>Capacity building for Stage II Adaptation to Climate Change (Central America, Mexico and Cuba) (GEF ID 1060)</t>
  </si>
  <si>
    <t>UNOPS</t>
  </si>
  <si>
    <t>Country Case Studies on Sources and Sinks of Greenhouse Gases</t>
  </si>
  <si>
    <t>IPCC Working Group I Technical Support Unit and the OECD Environment Directorate</t>
  </si>
  <si>
    <t>Fuel Cells Financing Initiative for Distributed Generation Applications (Phase 1)(GEF ID 1685)</t>
  </si>
  <si>
    <t>INTERNATIONAL FINANCE CORPORATION</t>
  </si>
  <si>
    <t>LAC Regional Sustainable Transport and Air Quality Project (GEF ID 2767)</t>
  </si>
  <si>
    <t>SEDESOL</t>
  </si>
  <si>
    <t>CleanTech Fund (GEF ID 3005)</t>
  </si>
  <si>
    <t>ECOENERGY INTERNATIONAL CORPORATION</t>
  </si>
  <si>
    <t>TT-Pilot (GEF 4): Promotion and Development of Local Wind Technologies in Mexico (GEF ID 4132)</t>
  </si>
  <si>
    <t>IIE</t>
  </si>
  <si>
    <t>Stabilizing GHG Emissions from Road Transport Through Doubling of Global Vehicle Fuel Economy: Regional Implementation of the Global Fuel Efficiency Initiative (GFEI) (GEF ID 4909)</t>
  </si>
  <si>
    <t>FIA FOUNDATION</t>
  </si>
  <si>
    <t>Montreal Protocol</t>
  </si>
  <si>
    <t>Pilot Project for the validation of methyl format (Phase I)</t>
  </si>
  <si>
    <t>SEMARNAT</t>
  </si>
  <si>
    <t>WB-Water and  CC</t>
  </si>
  <si>
    <t>DPL Water and climate change</t>
  </si>
  <si>
    <t>Banco Internacional de Reconstrucción y Fomento</t>
  </si>
  <si>
    <t>CONAGUA</t>
  </si>
  <si>
    <t xml:space="preserve">International Climate Initiative (ICI-Alemania) </t>
  </si>
  <si>
    <t>Climate Change and Protected Area Management 01/2011 to 11/2014</t>
  </si>
  <si>
    <t>Deutsche Gesellschaft für Internationale Zusammenarbeit (GIZ) GmbH, Eschborn/Bonn</t>
  </si>
  <si>
    <t>CONANP</t>
  </si>
  <si>
    <t>Climate Change Mitigation in Five Representative Ecosystems 11/2008 to 06/2010</t>
  </si>
  <si>
    <t>Deutsche Gesellschaft für Internationale Zusammenarbeit (GIZ) GmbH, Eschborn / Mexico </t>
  </si>
  <si>
    <t>Engaging the Banking Sector in Financing Sustainable Energy 08/2009 to 07/2010</t>
  </si>
  <si>
    <t>Frankfurt School of Management, Basel Agency for Sustainable Energy (BASE)</t>
  </si>
  <si>
    <t>National Comission for Energy Savings (CONAE), INCAE, UNEP Sustainable Energy Finance Initiative, GIZ</t>
  </si>
  <si>
    <t>25,000 Solar Roofs</t>
  </si>
  <si>
    <t>Deutsche Gesellschaft für Internationale Zusammenarbeit (GIZ) GmbH, Eschborn </t>
  </si>
  <si>
    <t>INFONAVIT (National Institute for the Workers’ Housing), Mexico, D. F.</t>
  </si>
  <si>
    <t>Mexican-German Climate Change Alliance</t>
  </si>
  <si>
    <t>Ministry of Environment and Natural Resources (SEMARNAT</t>
  </si>
  <si>
    <t>Cooperation programme for adapting to climate change in Sierra Madre/Chiapas 04/2011 to 10/2014</t>
  </si>
  <si>
    <t>giz-The Nature Conservancy</t>
  </si>
  <si>
    <t>Tropical Agricultural Research and Higher Education Center (CATIE), National Center for Disaster Prevention (CENAPRED), National Natural Protected Areas Commission (CONANP), National Water Commission (CONAGUA), National Institute for Forestry and Agriculture Research (INIFAP), International Union for Conservation of Nature (IUCN), Ministry of Agriculture, Livestock, Rural Development, Fisheries and Food (SAGARPA), Chiapas Autonomous University (UNACH), and other organisations</t>
  </si>
  <si>
    <t>Mexican-German NAMA programme 09/2011 to 08/2015</t>
  </si>
  <si>
    <t>Deutsche Gesellschaft für Internationale Zusammenarbeit (GIZ) GmbH</t>
  </si>
  <si>
    <t>Secretariat of Foreign Affairs, Secretariat of Environment and Natural Resources (SEMARNAT)</t>
  </si>
  <si>
    <t>Protection and sustainable use of coastal and marine biodiversity in the Gulf of California 08/2012 to 07/2017</t>
  </si>
  <si>
    <t>Gesellschaft für Internationale Zusammenarbeit (GIZ)</t>
  </si>
  <si>
    <t>Ministry of Environment and Natural Resources (SEMARNAT), National Commission of Natural Protected Areas (CONANP)</t>
  </si>
  <si>
    <t>French Agency for Development</t>
  </si>
  <si>
    <t>Support to the Program against climate change in Mexico</t>
  </si>
  <si>
    <t>AFD</t>
  </si>
  <si>
    <t>SHCP</t>
  </si>
  <si>
    <t>Program of Technical Cooperation in Forestry</t>
  </si>
  <si>
    <t>Land Planning</t>
  </si>
  <si>
    <t>SEDESOL-SEMARNAT</t>
  </si>
  <si>
    <t>UK-Climate Change</t>
  </si>
  <si>
    <t>Mainstreaming climate change in Mexico</t>
  </si>
  <si>
    <t>Embajada del Reino Unido de la Gran Bretaña e Irlanda del Norte</t>
  </si>
  <si>
    <t>Study of the economic costs of climate change</t>
  </si>
  <si>
    <t>Reino Unido/ SPF</t>
  </si>
  <si>
    <t>UNAM, SEMARNAT, SHCP</t>
  </si>
  <si>
    <t>Strenghtening indicators and statistics of enery efficiency</t>
  </si>
  <si>
    <t>International Energy Agency / Secretaría de Energía</t>
  </si>
  <si>
    <t>Climate change impacts on water quality</t>
  </si>
  <si>
    <t>IMTA</t>
  </si>
  <si>
    <t>UKClimate Change</t>
  </si>
  <si>
    <t>Capacity streghtening for climate change detection in Mexico</t>
  </si>
  <si>
    <t>INECC</t>
  </si>
  <si>
    <t>Development of Biofuels in arid zones (BIO3)</t>
  </si>
  <si>
    <t>Reino Unido/SDD</t>
  </si>
  <si>
    <t>INECC  and the University of Sonora</t>
  </si>
  <si>
    <t>AECID-CC-Subnational</t>
  </si>
  <si>
    <t>State Program of Climate Change Quintana  Roo*</t>
  </si>
  <si>
    <t>AECID</t>
  </si>
  <si>
    <t>INECC-State Government of Quintana Roo</t>
  </si>
  <si>
    <t>State Program of Climate Change Tlaxcala</t>
  </si>
  <si>
    <t>INECC- State Government of de Tlaxcala</t>
  </si>
  <si>
    <t>IADB-CC-Subnational</t>
  </si>
  <si>
    <t>State Program of Climate Change Campeche</t>
  </si>
  <si>
    <t>BID*</t>
  </si>
  <si>
    <t xml:space="preserve">INECC- State Government of Campeche </t>
  </si>
  <si>
    <t>State Program of Climate Change Oaxaca</t>
  </si>
  <si>
    <t>INECC- State Government of Oaxaca</t>
  </si>
  <si>
    <t>State Program of Climate Change Tabasco</t>
  </si>
  <si>
    <t>INECC- State Government of Tabasco</t>
  </si>
  <si>
    <t>State Program of Climate Change Tamaulipas</t>
  </si>
  <si>
    <t>INECC- State Government of Tamaulipas</t>
  </si>
  <si>
    <t>State Program of Climate Change Michoacán</t>
  </si>
  <si>
    <t>INECC- State Government of Michoacán</t>
  </si>
  <si>
    <t>UK-CC-Subnational</t>
  </si>
  <si>
    <t>State Program of Climate Change Nuevo León</t>
  </si>
  <si>
    <t>UK</t>
  </si>
  <si>
    <t>INECC- State Government of Nuevo León</t>
  </si>
  <si>
    <t>State Program of Climate Change Veracruz</t>
  </si>
  <si>
    <t>INECC- State Government of Veracruz</t>
  </si>
  <si>
    <t>State Program of Climate Change Chiapas</t>
  </si>
  <si>
    <t>INECC- State Government of Chiapas</t>
  </si>
  <si>
    <t>COCEF-CC-Subnational</t>
  </si>
  <si>
    <t xml:space="preserve">State Program of Climate Change Coahuila </t>
  </si>
  <si>
    <t>COCEF</t>
  </si>
  <si>
    <t>INECC- State Government of Coahuila</t>
  </si>
  <si>
    <t>State Program of Climate Change Sonora</t>
  </si>
  <si>
    <t>INECC- State Government of Sonora</t>
  </si>
  <si>
    <t xml:space="preserve">State Program of Climate Change Tamaulipas </t>
  </si>
  <si>
    <t>State Program of Climate Change Baja California</t>
  </si>
  <si>
    <t>INECC- State Government of Baja California</t>
  </si>
  <si>
    <t>State Program of Climate Change Chihuahua</t>
  </si>
  <si>
    <t>INECC- State Government of Chihuahua</t>
  </si>
  <si>
    <t>WB-REDD+</t>
  </si>
  <si>
    <t>Specific investment loan mexico for forests and climate change</t>
  </si>
  <si>
    <t>World Bank (BIRF)</t>
  </si>
  <si>
    <t>-</t>
  </si>
  <si>
    <t>Forest Investment Program (este proyecto se desglosa en los proyectos siguientes a, b, c y d)</t>
  </si>
  <si>
    <t xml:space="preserve">Climate Investment Fund/Strategic Climate Fund/Forest Investment Program (CIF/SCF/FIP) </t>
  </si>
  <si>
    <t>a) Mexico forests and climate change (Donativo)</t>
  </si>
  <si>
    <t>$25,660,000 (*26,340,000)</t>
  </si>
  <si>
    <t>b)Mexico forests and climate change (Préstamo)</t>
  </si>
  <si>
    <t>$16,340,000 (*15,660,000)</t>
  </si>
  <si>
    <t>c) Forest Investment Plan (Creation of a dedicated financing line for low carbon strategies in forest landscapes)</t>
  </si>
  <si>
    <t>$11,500,000 (*15,000,000)</t>
  </si>
  <si>
    <t>Multilateral Investment Fund/FIRA</t>
  </si>
  <si>
    <t>d) Forest Investment Plan (Strengthening the financial inclusion of ejidos and communities through technical assistance and capacity building for low carbon activities in forest landscapes.)</t>
  </si>
  <si>
    <t>$6,500,000 (*3,000,000)</t>
  </si>
  <si>
    <t>Norway-REDD+</t>
  </si>
  <si>
    <t>Fortalecimiento de la preparación de REDD+ y Cooperación Sur-Sur (Reinforcing REDD+ readiness in Mexico and enabling south-south cooperation</t>
  </si>
  <si>
    <t>$15 mill.  (90,000,000 NOK)</t>
  </si>
  <si>
    <t xml:space="preserve">Norway Government- Foreign Affairs Ministry </t>
  </si>
  <si>
    <t>CONAFOR (FAO technical advisor)</t>
  </si>
  <si>
    <t xml:space="preserve">DPL Strenghtening social resilience to climate change </t>
  </si>
  <si>
    <t xml:space="preserve">$300 mill.(*$700 mill.) </t>
  </si>
  <si>
    <t>World Bank/AFD</t>
  </si>
  <si>
    <t>GEF-REDD+</t>
  </si>
  <si>
    <t xml:space="preserve">Coastal watersheds in changing environments </t>
  </si>
  <si>
    <t>ITTO-REDD+</t>
  </si>
  <si>
    <t>ITTO</t>
  </si>
  <si>
    <t>IFAD-REDD+</t>
  </si>
  <si>
    <t>Project of Forest Community development of the Southern States (Project of climate change mitigation through sustainable forest management and capacity building in the southern states of Mexico: Campeche, Oaxaca and Chiapas)</t>
  </si>
  <si>
    <t>IFAD-GEF</t>
  </si>
  <si>
    <t>REDDE+ Preparation Plan in Mexico.(Not yet established)</t>
  </si>
  <si>
    <t>The Forest Carbon Partnership Facility (FCPF)/BIRF/Banco Mundial</t>
  </si>
  <si>
    <t>USAID-REDD+</t>
  </si>
  <si>
    <t>Reducing Emissions from Deforestation and Forest Degradation, Me xico Program (MREDD+)</t>
  </si>
  <si>
    <t>USAID</t>
  </si>
  <si>
    <t>Alliance of:  The Nature Conservancy, Rainforest Alliance, Woods Hole Research Center, Carnegie Institution for Science, and the Nature Conservancy Mexican Fund. (FMCN)</t>
  </si>
  <si>
    <t>Sustainable landscapes</t>
  </si>
  <si>
    <t>Not applicable</t>
  </si>
  <si>
    <t>USAID/USFS</t>
  </si>
  <si>
    <t>Moore Foundation-REDD+</t>
  </si>
  <si>
    <t xml:space="preserve">Community Forest Monitoring </t>
  </si>
  <si>
    <t>Moore Foundation</t>
  </si>
  <si>
    <t>FMCN</t>
  </si>
  <si>
    <t xml:space="preserve">Transform the management of community production forests rich in biodiversity through national capacity building for the use of market- based mechanisms </t>
  </si>
  <si>
    <t>$9,407,000 ($6,900,000 USD*)</t>
  </si>
  <si>
    <t>GEF (PNUD-RA)</t>
  </si>
  <si>
    <t>CONAFOR/Rainforest Alliance (RA)</t>
  </si>
  <si>
    <t>Latin American Investment Facility (LAIF)-REDD+</t>
  </si>
  <si>
    <t>Implementation of early REDD+ actions  in priority watersheds in Mexico through building local governance mechanisms.</t>
  </si>
  <si>
    <t>Latin American Investment Facility (LAIF)/ European Union</t>
  </si>
  <si>
    <t>AECID-REDD+</t>
  </si>
  <si>
    <t>Methodology of a model of inter municipal governance for the implementation of REDD+ mechanisms at the local level.( Joint Fund for Scientific and Technical Cooperation Mexico-Spain)</t>
  </si>
  <si>
    <t>Spanish Agency for International Development Cooperation. (AECID)</t>
  </si>
  <si>
    <t>AFD-REDD+</t>
  </si>
  <si>
    <t>20120 Agreement-  Program for the intermunicipal integral forestry development and its linkage with the National REDD+ Strategy- Pilot: Río Ayuquila-Armería and other priority watersheds.</t>
  </si>
  <si>
    <t>Intermunicipal Board of the  Ayuquila River (Technical advisor-CONAFOR)</t>
  </si>
  <si>
    <t>CIF-CTF</t>
  </si>
  <si>
    <t>Ecocasa (Energy Efficiency Program Part II) (IDB)</t>
  </si>
  <si>
    <t>Climate Investment Fund/ Clean Technology Fund</t>
  </si>
  <si>
    <t>Federal Mortgage Society (S.N.C.)</t>
  </si>
  <si>
    <t>Mexico Renewable Energy Program, Proposal III</t>
  </si>
  <si>
    <t>Private Sector Energy Efficiency, Part I (IDB) Mexico CTF-IDB Group Energy Efficiency Program, Part I</t>
  </si>
  <si>
    <t>Efficient Lighting and Appliances (IBRD)</t>
  </si>
  <si>
    <t>National Financing (NAFIN)</t>
  </si>
  <si>
    <t>Public-Private Renewable Energy (IDB)</t>
  </si>
  <si>
    <t>Urban Transport Transformation (IBRD)</t>
  </si>
  <si>
    <t>Private Sector Wind Development (IFC)</t>
  </si>
  <si>
    <t>JAPAN-CC</t>
  </si>
  <si>
    <t xml:space="preserve">Sub- topic (1/4): Capacity strenghtening against global warming </t>
  </si>
  <si>
    <t>Japan / JICA</t>
  </si>
  <si>
    <t>EU-CC</t>
  </si>
  <si>
    <t>Research, development and application of solar cooling systems for freezing and air conditioning.</t>
  </si>
  <si>
    <t>European Union</t>
  </si>
  <si>
    <t>Centre for Energy Research</t>
  </si>
  <si>
    <t xml:space="preserve">Network for Observation of volcanic and Atmospheric Change </t>
  </si>
  <si>
    <t xml:space="preserve">Centre for Cientific and Superior Research of Ensenada </t>
  </si>
  <si>
    <t>Solar-Hybrid Power and Cogeneration Plants</t>
  </si>
  <si>
    <t>Institute of Electric Power Research</t>
  </si>
  <si>
    <t>Competence platform on energy  crop and agroforestry systems for arid and semiarid ecosystems</t>
  </si>
  <si>
    <t>UNAM</t>
  </si>
  <si>
    <t>Selected renewable energy and energy efficient technologies for CDM opportunities in Latin American contries</t>
  </si>
  <si>
    <t>National Comission for Energy Savings (CONAE)</t>
  </si>
  <si>
    <t>Federal</t>
  </si>
  <si>
    <t>Subnacional</t>
  </si>
  <si>
    <t>Otro</t>
  </si>
  <si>
    <t>MITIGACIÓN</t>
  </si>
  <si>
    <t>ADAPTACIÓN</t>
  </si>
  <si>
    <t>CAPACIDADES/ESTUDIOS/OTROS</t>
  </si>
  <si>
    <t>BANOBRAS</t>
  </si>
  <si>
    <t>REDD+</t>
  </si>
  <si>
    <t>Environmental assessment and economic valuation of the ecosistemic services provided by the coastal forests and their agro systems of replacement in the  Central Coastal Plain of Veracruz</t>
  </si>
  <si>
    <t>Nacional</t>
  </si>
  <si>
    <t>Acumulado</t>
  </si>
  <si>
    <t>Porcentaje</t>
  </si>
  <si>
    <t>GIZ</t>
  </si>
  <si>
    <t>BID</t>
  </si>
  <si>
    <t>EU</t>
  </si>
  <si>
    <t>Japan</t>
  </si>
  <si>
    <t>Norway</t>
  </si>
  <si>
    <t>IFAD</t>
  </si>
  <si>
    <t xml:space="preserve">Principales: </t>
  </si>
  <si>
    <t>Banco Mundial, Agencia Francesa para el Desarrollo, Climate Investment Fund/Clean Technology Fund, GEF; Agencia Alemana de Cooperación y USAID</t>
  </si>
  <si>
    <r>
      <rPr>
        <b/>
        <sz val="9"/>
        <color theme="1"/>
        <rFont val="Calibri Light"/>
        <family val="2"/>
      </rPr>
      <t>18</t>
    </r>
    <r>
      <rPr>
        <sz val="9"/>
        <color theme="1"/>
        <rFont val="Calibri Light"/>
        <family val="2"/>
      </rPr>
      <t xml:space="preserve"> fondos internacionales que llegaron a México</t>
    </r>
  </si>
  <si>
    <t>Financiamiento total:</t>
  </si>
  <si>
    <t xml:space="preserve">Financiamiento con las principales fuentes: </t>
  </si>
  <si>
    <t>Localización de proyecto</t>
  </si>
  <si>
    <t>Fuente de información</t>
  </si>
  <si>
    <t>Estatus</t>
  </si>
  <si>
    <t>En implementación</t>
  </si>
  <si>
    <t>http://www.thegef.org/gef/project_list?keyword=&amp;countryCode=MX&amp;focalAreaCode=all&amp;agencyCode=all&amp;projectType=all&amp;fundingSource=all&amp;approvalFYFrom=all&amp;approvalFYTo=all&amp;ltgt=lt&amp;ltgtAmt=&amp;op=Search&amp;form_build_id=form-2ceb420479b455966900f6ec43c3e3e7&amp;form_id=prjsearch_searchfrm#</t>
  </si>
  <si>
    <t>Aprobado</t>
  </si>
  <si>
    <t>En cierre</t>
  </si>
  <si>
    <t>Project Closure</t>
  </si>
  <si>
    <t>En cierre (Project Closure)</t>
  </si>
  <si>
    <t>Finalización de proyecto (Project completition)</t>
  </si>
  <si>
    <t>En implementación (Under implementation)</t>
  </si>
  <si>
    <t>CEO Endorsed</t>
  </si>
  <si>
    <t>IA Approved</t>
  </si>
  <si>
    <t>Council Approved</t>
  </si>
  <si>
    <t>Multipaís</t>
  </si>
  <si>
    <t>Montreal</t>
  </si>
  <si>
    <t>LAIF</t>
  </si>
  <si>
    <t>WB Other</t>
  </si>
  <si>
    <t>TOTAL</t>
  </si>
  <si>
    <t>World Bank (55820 instead of 60 million)</t>
  </si>
  <si>
    <t>Cifras variables</t>
  </si>
  <si>
    <t xml:space="preserve">Región/Estado </t>
  </si>
  <si>
    <t>Mexicali, Baja California Norte</t>
  </si>
  <si>
    <t>Guadalajara, Jalisco/Monterrey, Nuevo León.</t>
  </si>
  <si>
    <t>Monterrey, Nuevo León</t>
  </si>
  <si>
    <t>Ciudad de México</t>
  </si>
  <si>
    <t>Oaxaca, Guerrero, Veracruz, Chiapas</t>
  </si>
  <si>
    <t>Norte de México</t>
  </si>
  <si>
    <t>Campeche, Chiapas, Oaxaca</t>
  </si>
  <si>
    <t>Golfo de México</t>
  </si>
  <si>
    <t>Zona Centro</t>
  </si>
  <si>
    <t>Ciudad Juárez, León, Monterrey, Puebla</t>
  </si>
  <si>
    <t>CIF/CTF</t>
  </si>
  <si>
    <t>Diferencia 4,180,000</t>
  </si>
  <si>
    <t>Diferencia: 2,507,000</t>
  </si>
  <si>
    <t>Financiamiento total en pesos MXN (12.48 USD/MXN)</t>
  </si>
  <si>
    <t>http://www.thegef.org/gef/gef_projects_funding          GEF ID 335</t>
  </si>
  <si>
    <t>http://www.thegef.org/gef/gef_projects_funding         GEF ID 575</t>
  </si>
  <si>
    <t>http://www.thegef.org/gef/gef_projects_funding         GEF ID 643</t>
  </si>
  <si>
    <t>http://www.thegef.org/gef/gef_projects_funding         GEF ID 784</t>
  </si>
  <si>
    <t>http://www.thegef.org/gef/gef_projects_funding            GEF ID 1155</t>
  </si>
  <si>
    <t>http://www.thegef.org/gef/gef_projects_funding         GEF ID 1284</t>
  </si>
  <si>
    <t>http://www.thegef.org/gef/gef_projects_funding             GEF ID 1900</t>
  </si>
  <si>
    <t>http://www.thegef.org/gef/gef_projects_funding           GEF ID 2611</t>
  </si>
  <si>
    <t>http://www.thegef.org/gef/gef_projects_funding         GEF ID 3142</t>
  </si>
  <si>
    <t>http://www.thegef.org/gef/gef_projects_funding         GEF ID 3537</t>
  </si>
  <si>
    <t>http://www.thegef.org/gef/gef_projects_funding         GEF ID 4149</t>
  </si>
  <si>
    <t>http://www.thegef.org/gef/gef_projects_funding              GEF ID 4229</t>
  </si>
  <si>
    <t>http://www.thegef.org/gef/gef_projects_funding           GEF ID 3159</t>
  </si>
  <si>
    <t>http://www.thegef.org/gef/gef_projects_funding           GEF ID 4116</t>
  </si>
  <si>
    <t>http://www.thegef.org/gef/gef_projects_funding            GEF ID 4999</t>
  </si>
  <si>
    <t>http://www.thegef.org/gef/gef_projects_funding         GEF ID 5140</t>
  </si>
  <si>
    <t>http://www.thegef.org/gef/gef_projects_funding          GEF ID 1060</t>
  </si>
  <si>
    <t>http://www.thegef.org/gef/gef_projects_funding          GEF ID 143</t>
  </si>
  <si>
    <t>Country Case Studies on Sources and Sinks of Greenhouse Gases (GEF ID 143)</t>
  </si>
  <si>
    <t>http://www.thegef.org/gef/gef_projects_funding           GEF ID 1685</t>
  </si>
  <si>
    <t>http://www.thegef.org/gef/gef_projects_funding         GEF ID 2767</t>
  </si>
  <si>
    <t>http://www.thegef.org/gef/gef_projects_funding         GEF ID 3005</t>
  </si>
  <si>
    <t>http://www.thegef.org/gef/gef_projects_funding          GEF ID 4132</t>
  </si>
  <si>
    <t>http://www.thegef.org/gef/gef_projects_funding         GEF ID 4909</t>
  </si>
  <si>
    <t>http://www.thegef.org/gef/gef_projects_funding           GEF ID 12</t>
  </si>
  <si>
    <t>High Efficiency Lighting Pilot            (GEF ID 575)</t>
  </si>
  <si>
    <t>Completado</t>
  </si>
  <si>
    <t>Aprobado por el CEO</t>
  </si>
  <si>
    <t>Aprobado por el Consejo</t>
  </si>
  <si>
    <t>Cerrado</t>
  </si>
  <si>
    <t>http://www.undp.org.mx/spip.php?page=proyecto&amp;id_article=1278</t>
  </si>
  <si>
    <t>Guanajuato</t>
  </si>
  <si>
    <t>http://www.conagua.gob.mx/CONAGUA07/Contenido/Documentos/AyCCMex2007-2012.pdf</t>
  </si>
  <si>
    <t>Jalisco</t>
  </si>
  <si>
    <t>http://www.undp.org.mx/spip.php?page=proyecto&amp;id_article=1268</t>
  </si>
  <si>
    <t>http://www.energia.gob.mx/taller/res/1858/IEE_Mexico.pdf</t>
  </si>
  <si>
    <t>http://www.bio3.uson.mx/</t>
  </si>
  <si>
    <t>Quintana Roo</t>
  </si>
  <si>
    <t>Tlaxcala</t>
  </si>
  <si>
    <t>Campeche</t>
  </si>
  <si>
    <t>Oaxaca</t>
  </si>
  <si>
    <t>Tabasco</t>
  </si>
  <si>
    <t>Tamaulipas</t>
  </si>
  <si>
    <t>Michoacán</t>
  </si>
  <si>
    <t>Nuevo León</t>
  </si>
  <si>
    <t>Veracruz</t>
  </si>
  <si>
    <t>Chiapas</t>
  </si>
  <si>
    <t>Coahuila</t>
  </si>
  <si>
    <t>Sonora</t>
  </si>
  <si>
    <t>Baja California</t>
  </si>
  <si>
    <t>Financiera Rural</t>
  </si>
  <si>
    <t>Findeca S.A. de C.V. Fondo Mexcana para la Conservación de la naturaleza</t>
  </si>
  <si>
    <t>Reducing Emissions from Deforestation and Forest Degradation, Mexico Program (MREDD+)</t>
  </si>
  <si>
    <t>Climate Change and Protected Area Management in the Sierra Madre Oriental 01/2011 to 11/2014</t>
  </si>
  <si>
    <t>Sierra Madre Oriental</t>
  </si>
  <si>
    <t>http://www.giz.de/en/worldwide/13882.html</t>
  </si>
  <si>
    <t>Sierra Madre/Chiapas</t>
  </si>
  <si>
    <t>http://www.international-climate-initiative.com/en/nc/projects/projects/?tx_wiminnoprojektkarte_pi1%5Bpro%5D=279&amp;cHash=86ab85997b51d6802bde8c29fefcc33f</t>
  </si>
  <si>
    <t>Golfo de Baja California</t>
  </si>
  <si>
    <t>http://www.international-climate-initiative.com/en/nc/projects/projects/?tx_wiminnoprojektkarte_pi1[pro]=130&amp;cHash=6ae9b7bd535ca8ac4f999880f425d4c3</t>
  </si>
  <si>
    <t>/http://solarthermalworld.org/content/25000-solar-roofs-mexico</t>
  </si>
  <si>
    <t>Low emissions schools</t>
  </si>
  <si>
    <t>GIZ/UK</t>
  </si>
  <si>
    <t>CONABIO</t>
  </si>
  <si>
    <t>COMPITE</t>
  </si>
  <si>
    <t>http://www.pidesinternational.org/#!escuelas-bajas-en-emisiones/c1vv0</t>
  </si>
  <si>
    <t>http://www.conanp.gob.mx/difusion/comunicado.php?id_subcontenido=371 y http://www.sinembargo.mx/30-10-2012/415361</t>
  </si>
  <si>
    <t>http://mexiko.ahk.de/fileadmin/ahk_mexiko/Inversiones/fotovoltaica/EEE/4a_GIZ_ESP.pdf</t>
  </si>
  <si>
    <t>http://www.agua.unam.mx/jornadas2013/assets/resultados/10_enrgiaalimentos/feilbogen_ernesto.pdf</t>
  </si>
  <si>
    <t>Sur de Méxcio</t>
  </si>
  <si>
    <t>USD (Donación original 5M EUR. Tipo de cambio 1.34USD/EUR)</t>
  </si>
  <si>
    <t>USD (Donación original 4.5M EUR. Tipo de cambio 1.34USD/EUR)</t>
  </si>
  <si>
    <t>USD (Donación original 6M EUR. Tipo de cambio 1.34USD/EUR)</t>
  </si>
  <si>
    <t>USD (Donación original 7M EUR. Tipo de cambio 1.34USD/EUR)</t>
  </si>
  <si>
    <t>USD (Donación original 0.3M EUR. Tipo de cambio 1.34USD/EUR)</t>
  </si>
  <si>
    <t>USD (Donación original 9.5M EUR. Tipo de cambio 1.34USD/EUR)</t>
  </si>
  <si>
    <t>USD (Donación origiinal 6.65M EUR. Tipo de cambio 1.34USD/EUR)</t>
  </si>
  <si>
    <t>USD (Donación origiinal 2.4M EUR. Tipo de cambio 1.34USD/EUR)</t>
  </si>
  <si>
    <t>USD (Donación origiinal 7.1M EUR. Tipo de cambio 1.34USD/EUR)</t>
  </si>
  <si>
    <t>USD (Donación original 3.5M EUR. Tipo de cambio 1.34USD/EUR)</t>
  </si>
  <si>
    <t>USD (Donación original 3.1M EUR. Tipo de cambio 1.34USD/EUR)</t>
  </si>
  <si>
    <t>http://www.giz.de/en/worldwide/13435.html</t>
  </si>
  <si>
    <t>Urban-industrial environmental management in Mexico</t>
  </si>
  <si>
    <t>USD(Préstamo FIP 1,800,000
Donativo FIP 1,200,000)</t>
  </si>
  <si>
    <t>USD (Préstamo FIP 10,000,000
Donativo FIP 5,000,000)</t>
  </si>
  <si>
    <t>Development of a GHG emission inventory for each of the 6 Mexican states bordering the US</t>
  </si>
  <si>
    <t xml:space="preserve">Governments of Baja California, Sonora, Chihuahua, Coahuila, Nuevo León y Tamaulipas </t>
  </si>
  <si>
    <t xml:space="preserve"> Baja California, Sonora, Chihuahua, Coahuila, Nuevo León y Tamaulipas </t>
  </si>
  <si>
    <t>Training for the design of integration of PEACCs</t>
  </si>
  <si>
    <t>Programa Frontera 2012 y COCEF</t>
  </si>
  <si>
    <t>http://www.conafor.gob.mx:8080/documentos/docs/35/3618Resumen%20de%20Proyectos%20.pdf</t>
  </si>
  <si>
    <t>c) Forest Investment Plan (Project 3. Financing low carbon strategies in forest landscapes)</t>
  </si>
  <si>
    <t>REDD+ Preparation Plan in Mexico.(Not yet established)</t>
  </si>
  <si>
    <t>USD(Préstamo original 90M NOK. Tipo de cambio 6.02 NOK/USD)</t>
  </si>
  <si>
    <t xml:space="preserve">Completado </t>
  </si>
  <si>
    <t>http://theredddesk.org/countries/initiatives/development-policy-loan-strengthen-social-resilience-climate-change</t>
  </si>
  <si>
    <t>Planeado</t>
  </si>
  <si>
    <t>SEMARNAT, SAGARPA, SEDESOL</t>
  </si>
  <si>
    <t>http://www-wds.worldbank.org/external/default/WDSContentServer/WDSP/IB/2013/11/08/000350881_20131108095408/Rendered/PDF/818570PAD0P1310isclosed0110801300SD.pdf</t>
  </si>
  <si>
    <t>World Bank</t>
  </si>
  <si>
    <t>Sin información que respalde este proyecto</t>
  </si>
  <si>
    <t>Campeche, Oaxaca, Chiapas</t>
  </si>
  <si>
    <t>http://theredddesk.org/countries/initiatives/mitigating-climate-change-through-sustainable-forest-management-and-capacity</t>
  </si>
  <si>
    <t>http://theredddesk.org/countries/mexico</t>
  </si>
  <si>
    <t>En planeación</t>
  </si>
  <si>
    <t>Colima</t>
  </si>
  <si>
    <t>https://www.climateinvestmentfunds.org/cifnet/?q=country-program-info/mexicos-ctf-programming</t>
  </si>
  <si>
    <t>http://www.climateinvestmentfunds.org/cifnet/sites/default/files/Mexico%20Energy%20Efficiency%20Program%20Part%20I%20-%20Approved.pdf</t>
  </si>
  <si>
    <t>IDB</t>
  </si>
  <si>
    <t>http://idbdocs.iadb.org/wsdocs/getdocument.aspx?docnum=2227565</t>
  </si>
  <si>
    <t>http://www.worldbank.org/projects/P107159/mx-urban-transport-transformation-progr?lang=en</t>
  </si>
  <si>
    <t>http://www.climateinvestmentfunds.org/cifnet/sites/default/files/Mexico%20Private%20Sector%20Wind%20Development%20Project%20-%20Approved.pdf</t>
  </si>
  <si>
    <t>http://cambio_climatico.ine.gob.mx/descargas/reporte_acc.pdf</t>
  </si>
  <si>
    <t>N/D</t>
  </si>
  <si>
    <t>http://www.pcti.gob.mx/foncicyt/DocumentosInteres/PUBLICACIÓN/CATALOGO_DEL_FONCICYT.pdf</t>
  </si>
  <si>
    <r>
      <t xml:space="preserve">http://www.novac-project.eu/partners-es.htm/ </t>
    </r>
    <r>
      <rPr>
        <b/>
        <sz val="9"/>
        <color theme="1"/>
        <rFont val="Calibri Light"/>
        <family val="2"/>
      </rPr>
      <t>No hay datos para comprobar cifras financiamiento</t>
    </r>
  </si>
  <si>
    <t>http://cordis.europa.eu/projects/19830</t>
  </si>
  <si>
    <t>USD (Donación original 2M EUR. Tipo de cambio 1.34USD/EUR)</t>
  </si>
  <si>
    <t>USD (Donación original 40mil EUR. Tipo de cambio 1.34USD/EUR)</t>
  </si>
  <si>
    <t>USD (Donación original 245mil EUR. Tipo de cambio 1.34USD/EUR)</t>
  </si>
  <si>
    <t>USD (Donación original 1.8MEUR 1.34 USD/EUR</t>
  </si>
  <si>
    <t>http://www.aecid.org.mx/documents/fichas%20crecimiento%20y%20medioambiente/FICHA%20%20proyectos%20CC%20Michoacan.pdf</t>
  </si>
  <si>
    <t>INECC- State Government of Michoacan</t>
  </si>
  <si>
    <t>INECC- State Government of Tlaxcala</t>
  </si>
  <si>
    <t>State Program of Climate Change Michoacan</t>
  </si>
  <si>
    <t>http://www.aecid.org.mx/documents/fichas%20crecimiento%20y%20medioambiente/FICHA%20proyecto%20CC%20Tlaxcala.pdf</t>
  </si>
  <si>
    <t>http://www.aecid.org.mx/documents/fichas%20crecimiento%20y%20medioambiente/FICHA%20proyecto%20CC%20Quitana%20Roo.pdf</t>
  </si>
  <si>
    <t>State Program of Climate Change Quintana  Roo</t>
  </si>
  <si>
    <r>
      <t xml:space="preserve">www.iclei.org.mx/web/uploads/.../Julia_Mtz___INE___ICLEI_2011.pp   </t>
    </r>
    <r>
      <rPr>
        <b/>
        <sz val="9"/>
        <color theme="1"/>
        <rFont val="Calibri"/>
      </rPr>
      <t>NO SE ENCONTRÓ MAS INFORMACION PARA RESPALDAR</t>
    </r>
  </si>
  <si>
    <t>http://www.afd.fr/webdav/site/afd/groups/Agence_Mexique/public/Fiche - Sector forestal.pdf</t>
  </si>
  <si>
    <t>http://www.climateinvestmentfunds.org/cif/sites/climateinvestmentfunds.org/files/Mexico Renewable Energy Program-Proposal III-final r2.pdf</t>
  </si>
  <si>
    <t>http://www.climateinvestmentfunds.org/cifnet/sites/default/files/Mexico Efficient Lighting and Appliances Project - Approved.pdf</t>
  </si>
  <si>
    <t>Reinforcing REDD+ readiness in Mexico and enabling south-south cooperation</t>
  </si>
  <si>
    <t>b)Mexico forests and climate change (Loan)</t>
  </si>
  <si>
    <t>a) Mexico forests and climate change project  (Donation)</t>
  </si>
  <si>
    <t>Forest Investment Program (Projects a,b,c,d below)</t>
  </si>
  <si>
    <t>http://ec.europa.eu/research/energy/eu/index_en.cfm?pg=projects&amp;researcharea=energy%20efficiency</t>
  </si>
  <si>
    <t>USD (Donación original 899mil EUR 1.34 USD/EUR</t>
  </si>
  <si>
    <t xml:space="preserve">
Corinna Küsel. Country Director GIZ</t>
  </si>
  <si>
    <t>http://www.afd.fr/webdav/groups/Agence_Mexique/public/Fiche%20sur%20le%20terrain%20aménagement%20du%20territoire%20VF%2029.09.11.pdf</t>
  </si>
  <si>
    <t>http://www.afd.fr/webdav/shared/PORTAILS/PAYS/MEXIQUE/Fiche%20-%20Préstamos%20CC.pdf</t>
  </si>
  <si>
    <t>Reducción de riesgos para inversiones en energía geotérmica</t>
  </si>
  <si>
    <t>Línea verde para eficiencia energética en la agricultura</t>
  </si>
  <si>
    <t>NAFIN</t>
  </si>
  <si>
    <t>FIRA e intermediarios privados</t>
  </si>
  <si>
    <t>33.4M</t>
  </si>
  <si>
    <t>2M</t>
  </si>
  <si>
    <t>http://oig.usaid.gov/sites/default/files/audit-reports/1-523-13-006-p.pdf</t>
  </si>
  <si>
    <t>Strengthening indicators and statistics of energy efficiency</t>
  </si>
  <si>
    <t>Capacity strengthening for climate change detection in Mexico</t>
  </si>
  <si>
    <t xml:space="preserve">World Bank </t>
  </si>
  <si>
    <t>2,658,170,148 USD</t>
  </si>
  <si>
    <t>98 proyectos</t>
  </si>
  <si>
    <t>http://mexiko.ahk.de/fileadmin/ahk_mexiko/Dokumente/eee3_GIZ_Andre_Eckermann.pdf y http://www.giz.de/en/worldwide/13919.html</t>
  </si>
  <si>
    <t>http://www.pcic.org.mx/cd/pcic/master/2-Magistral-ErnestoFeilbogen.pdf y http://www.giz.de/en/worldwide/13870.html</t>
  </si>
  <si>
    <t>http://www3.unfccc.int/pls/apex/wwv_flow_file_mgr.get_file?p_security_group_id=1090408772142046&amp;p_flow_id=116&amp;p_fname=EU_Annex_2013.pdf</t>
  </si>
  <si>
    <t>Documento en dropbox</t>
  </si>
  <si>
    <t>http://www.afd.fr/webdav/site/afd/groups/Agence_Mexique/public/Fiche%20-%20Sector%20forestal.pdf</t>
  </si>
  <si>
    <t>http://pacmun.org.mx/wp-content/uploads/2012/02/Julia_Martinez_1.pdf</t>
  </si>
  <si>
    <t>http://pacmun.org.mx/wp-content/ uploads/2012/02/Julia_Martinez_1.pdf</t>
  </si>
  <si>
    <t>Chihuahua</t>
  </si>
  <si>
    <r>
      <rPr>
        <b/>
        <sz val="9"/>
        <color theme="1"/>
        <rFont val="Calibri Light"/>
        <family val="2"/>
      </rPr>
      <t>91</t>
    </r>
    <r>
      <rPr>
        <sz val="9"/>
        <color theme="1"/>
        <rFont val="Calibri Light"/>
        <family val="2"/>
      </rPr>
      <t xml:space="preserve"> proyectos</t>
    </r>
  </si>
  <si>
    <t>2,653,936,003 USD</t>
  </si>
  <si>
    <t>2,601,646,339 USD (98.3%)</t>
  </si>
  <si>
    <t>Falta enlace de GIZ</t>
  </si>
  <si>
    <t>A espera de confirmaciónde cifras y fuentes de UK</t>
  </si>
  <si>
    <t>Cifras confirmadas. A espera de enlace con información de cifras</t>
  </si>
  <si>
    <t>No se encontro más información para respaldar</t>
  </si>
  <si>
    <t xml:space="preserve">www.iclei.org.mx/web/uploads/.../Julia_Mtz___INE___ICLEI_2011.pp   </t>
  </si>
  <si>
    <t xml:space="preserve">A espera de enlace con cifras </t>
  </si>
  <si>
    <t>A espera de confirmación de cifras y fuentes JICA</t>
  </si>
  <si>
    <t>Conservation of Biodiversity at the Sierra Madre Oriental</t>
  </si>
  <si>
    <t>Fair distribution of the benefits of Sustainable Biodiversity</t>
  </si>
  <si>
    <t>Conservation and Sustainable Use of the Selva Maya</t>
  </si>
  <si>
    <t>Sustainable Energy Programme</t>
  </si>
  <si>
    <t>Ecosystem Services Valuation of NPAs</t>
  </si>
  <si>
    <t>Efficient use of resources and energy for the mitigation of climate change on SMEs</t>
  </si>
  <si>
    <t>Comments</t>
  </si>
  <si>
    <t>Region/State</t>
  </si>
  <si>
    <t>Source</t>
  </si>
  <si>
    <t>Programme/Project/Inititative Status</t>
  </si>
  <si>
    <t>Project Focus</t>
  </si>
  <si>
    <t>Mitigación</t>
  </si>
  <si>
    <t>Adaptación</t>
  </si>
  <si>
    <t>Desarrollo de Capacidades/Estudios/Otro</t>
  </si>
  <si>
    <t>Instituto de Ecología</t>
  </si>
  <si>
    <t>2,707,539,786 USD</t>
  </si>
  <si>
    <t>http://www.google.com.mx/url?sa=t&amp;rct=j&amp;q=&amp;esrc=s&amp;source=web&amp;cd=2&amp;ved=0CDEQFjAB&amp;url=http%3A%2F%2Fwww.itto.int%2Fdirect%2Ftopics%2Ftopics_pdf_download%2Ftopics_id%3D3659%26no%3D0&amp;ei=_pKLUsX_FoiviQLT94G4AQ&amp;usg=AFQjCNHHGTJ-ehBYcWzVu1DIVCVceYjMFw&amp;bvm=bv.56753</t>
  </si>
  <si>
    <t>18 fondos internacionales que llegaron a México</t>
  </si>
  <si>
    <t>33,790,096,529.28 MXN</t>
  </si>
  <si>
    <t>Area</t>
  </si>
  <si>
    <t xml:space="preserve">
http://www.bmz.de/de/zentrales_downloadarchiv/themen_und_schwerpunkte/klimaschutz/Fast-start-project-list-Germany-2011.pdf               Corinna Küsel. Country Director GIZ</t>
  </si>
  <si>
    <t xml:space="preserve">
http://www.bmz.de/de/zentrales_downloadarchiv/themen_und_schwerpunkte/klimaschutz/Fast-start-project-list-Germany-2010.pdf               Corinna Küsel. Country Director GIZ</t>
  </si>
  <si>
    <t>http://www.fao.org/docrep/012/i1632e/i1632e05.pdf
Corinna Küsel. Country Director GIZ</t>
  </si>
  <si>
    <t>http://www.undp.org.mx/IMG/pdf/Convenio_71748.pdf</t>
  </si>
  <si>
    <t xml:space="preserve">Sub- topic (1/4): Capacity strengthening against global warming </t>
  </si>
  <si>
    <t>Banco Mundial</t>
  </si>
  <si>
    <t>UE</t>
  </si>
  <si>
    <t>Reino Unido</t>
  </si>
  <si>
    <t>Unión Europea</t>
  </si>
  <si>
    <t>JICA (Japón)</t>
  </si>
  <si>
    <t>IADB</t>
  </si>
  <si>
    <t>ICI (Alemania)</t>
  </si>
  <si>
    <t>Financiamiento por Donador</t>
  </si>
  <si>
    <t xml:space="preserve">Montreal Protocol </t>
  </si>
  <si>
    <t>PNUMA</t>
  </si>
  <si>
    <t>UNDP</t>
  </si>
  <si>
    <t>IFAD/GEF</t>
  </si>
  <si>
    <t>Bosques, Cambio Climático y REDD+</t>
  </si>
  <si>
    <t>Norway-</t>
  </si>
  <si>
    <t>http://theredddesk.org/countries/initiatives/strengthening-financial-inclusion-ejidos-and-communities-through-technical</t>
  </si>
  <si>
    <t>Bosques, Cambio Climático y REDD+ Norway</t>
  </si>
  <si>
    <t>El objetivo del proyecto es el fortalecer la implementación de actividades
de preparación REDD+ en México y expander la base de conocimiento
global con respecto a metodologías y enfoques REDD+.</t>
  </si>
  <si>
    <t>El proyecto considera: Fomentar la creación de mecanismos de financiamiento para
actividades REDD+.
Contribuir a la construcción del Sistema de Monitoreo, Reporte y
Verificación de la Estrategia Nacional REDD+.
 Impulsar mecanismos de participación ciudadana para la gestión del
territorio en la política local de REDD+.</t>
  </si>
  <si>
    <t>El objetivo el proyecto es fortalecer las capacidades a nivel local (Estado
y municipios) y desarrollar, un mecanismo para la articulación de
programas de desarrollo rural y manejo sustentable de los bosques con
el fin de reducir las emisiones por deforestación y degradación forestal
(REDD+), asegurando el desarrollo de las comunidades.</t>
  </si>
  <si>
    <t>Norway-Bosques Cambio Climático y REDD+</t>
  </si>
  <si>
    <t>ITTO-Bosques, Cambio Climático y REDD+</t>
  </si>
  <si>
    <t>IFAD-GEF-Bosques Cambio Climático REDD+</t>
  </si>
  <si>
    <t>USAID-Bosques, Cambio Climático  y REDD+</t>
  </si>
  <si>
    <t>Moore Foundation-Bosques, Cambio Climático y REDD+</t>
  </si>
  <si>
    <t>Latin American Investment Facility (LAIF)-Bosques, Cambio Climático y REDD+</t>
  </si>
  <si>
    <t>AECID-Bosques, Cambio Climático y REDD+</t>
  </si>
  <si>
    <t>AFD-Bosques, Cambio Climático y REDD+</t>
  </si>
  <si>
    <t>GEF-Bosques, Cambio Climático y REDD+</t>
  </si>
  <si>
    <t>WB-Bosques, Cambio Climático y REDD+</t>
  </si>
  <si>
    <t>Desarrollo de capacidades, estudios y otros</t>
  </si>
  <si>
    <t>TODAS LAS ÁREAS</t>
  </si>
  <si>
    <t xml:space="preserve">LAIF </t>
  </si>
  <si>
    <t xml:space="preserve">Noruega </t>
  </si>
  <si>
    <t xml:space="preserve">USAID </t>
  </si>
  <si>
    <t xml:space="preserve">Moore Foundation </t>
  </si>
  <si>
    <t>Otros</t>
  </si>
  <si>
    <t>Agencia</t>
  </si>
  <si>
    <t>Donación</t>
  </si>
  <si>
    <t>http://www.worldbank.org/projects/P120134/adaptation-climate-change-water-sector-development-policy-loan?lang=en</t>
  </si>
  <si>
    <t>Agencia o BMD</t>
  </si>
  <si>
    <t>Nombre del Proyecto</t>
  </si>
  <si>
    <t>Tipo de proyecto (mitigación, adaptación etc)</t>
  </si>
  <si>
    <t>Localización</t>
  </si>
  <si>
    <t>Monto donado</t>
  </si>
  <si>
    <t>Beneficiario/ Implementaor</t>
  </si>
  <si>
    <t>Datos Contacto</t>
  </si>
  <si>
    <t>=</t>
  </si>
  <si>
    <t>Agencia Alemana de Cooperación</t>
  </si>
  <si>
    <t>IFC-IADB</t>
  </si>
  <si>
    <t>http://theredddesk.org/countries/initiatives/specific-investment-loan-forests-and-climate-change</t>
  </si>
  <si>
    <t>El proyecto incluye financiamiento para: Innovaciones para REDD+ en zonas de acción temprana REDD+.Los recursos no son adicionales al
presupuesto de la Conafor, pero representan recursos de origen internacional usados para cambio climático</t>
  </si>
  <si>
    <t>USD (Donación origiinal 270mil EUR. Tipo de cambio 1.34USD/EUR)USD</t>
  </si>
  <si>
    <t>Bosques, Cambio Climático y apoyo a REDD+</t>
  </si>
  <si>
    <t>Monto (USD)</t>
  </si>
  <si>
    <t>Proyectos:  10</t>
  </si>
  <si>
    <t>Proyectos:  8</t>
  </si>
  <si>
    <t>Agencia Francesa de Desarrollo</t>
  </si>
  <si>
    <t xml:space="preserve">Proyectos:  </t>
  </si>
  <si>
    <t>Proyectos:  3</t>
  </si>
  <si>
    <t>Climate Investment Fund/Clean Technology Fund</t>
  </si>
  <si>
    <t>Proyectos:  7</t>
  </si>
  <si>
    <t>GIZ Alemania</t>
  </si>
  <si>
    <t>Proyectos:  1</t>
  </si>
  <si>
    <t>Proyectos:  4</t>
  </si>
  <si>
    <t>Noruega</t>
  </si>
  <si>
    <t>Agencia Japonesa de Cooperación Internacioal</t>
  </si>
  <si>
    <t>Latin American Investment Fund</t>
  </si>
  <si>
    <t>International Tropical Timber Organisation</t>
  </si>
  <si>
    <t>Agencia Española de Cooperación Internacional para el Desarrollo</t>
  </si>
  <si>
    <t>Protocolo de Montreal</t>
  </si>
  <si>
    <t>Banco Interamericano de Desarrollo</t>
  </si>
  <si>
    <t>Proyectos: 1</t>
  </si>
  <si>
    <t>Donativo</t>
  </si>
  <si>
    <t>Tipo de Financiamiento</t>
  </si>
  <si>
    <t>Préstamo</t>
  </si>
  <si>
    <t>Préstamo FIP 10,000,000
Donativo FIP 5,000,000</t>
  </si>
  <si>
    <t xml:space="preserve">USD </t>
  </si>
  <si>
    <t>(Préstamo FIP 1,800,000
Donativo FIP 1,200,000)</t>
  </si>
  <si>
    <t>49,514,000 préstamo  2,000,000 donatvio</t>
  </si>
  <si>
    <t>70,000,000 préstamo 609,000 donativo</t>
  </si>
  <si>
    <t>22,000,000 préstamo 2,400,000 donativo</t>
  </si>
  <si>
    <t>Etiqueta</t>
  </si>
  <si>
    <t>Area del Proyecto</t>
  </si>
  <si>
    <t>Titulo</t>
  </si>
  <si>
    <t>Cantidad</t>
  </si>
  <si>
    <t>Moneda</t>
  </si>
  <si>
    <t>Financiador</t>
  </si>
  <si>
    <t>Beneficiario</t>
  </si>
  <si>
    <t>Región/Estado</t>
  </si>
  <si>
    <t>Fuente</t>
  </si>
  <si>
    <t>Observaciones</t>
  </si>
  <si>
    <t>No especifica</t>
  </si>
  <si>
    <t>http://ec.europa.eu/research/environment/pdf/global_change_ecosystem.pdf</t>
  </si>
  <si>
    <t>USD (Préstamo original 485M EUR. Tipo de cambio 1.34USD/EUR)</t>
  </si>
  <si>
    <t>USD (Préstamo original 240mil EUR. Tipo de cambio 1.34USD/EUR)</t>
  </si>
  <si>
    <t>USD(Donativo orignal 90M NOK. Tipo de cambio 6.02 NOK/USD)</t>
  </si>
  <si>
    <t>Yucatán</t>
  </si>
  <si>
    <t>Banco Internacional de Reconstrucción y Fomento (Banco Mundial)</t>
  </si>
  <si>
    <t>Desglose: Préstamos-Donaciones</t>
  </si>
  <si>
    <t>Préstamos</t>
  </si>
  <si>
    <t>Donaciones</t>
  </si>
  <si>
    <t>No se especifica</t>
  </si>
  <si>
    <t>Total de proyectos Pipeline original</t>
  </si>
  <si>
    <t>Total de proyectos validación de datos</t>
  </si>
  <si>
    <t>Monto total Pipeline original</t>
  </si>
  <si>
    <t>Monto total después de validación de datos</t>
  </si>
  <si>
    <t>Diferencia (USD)</t>
  </si>
  <si>
    <t>Cambios</t>
  </si>
  <si>
    <t>Otras observaciones</t>
  </si>
  <si>
    <t xml:space="preserve">Agencia Española de Cooperación Internacional para el Desarrollo </t>
  </si>
  <si>
    <t xml:space="preserve">Las fichas no contienen las cantidades dedicadas al proyecto. La confirmación de las cifras fue por parte de funcionarios de la AECID </t>
  </si>
  <si>
    <t>Clean Technology Fund/Climate Investment Fund</t>
  </si>
  <si>
    <t xml:space="preserve">*Se agregaron las fuentes, ubicación y estatus de los proyectos                        </t>
  </si>
  <si>
    <t>No hubo respuesta del CTF/CIF para validar datos con ellos</t>
  </si>
  <si>
    <t>Border Environment Cooperation Commission (BECC/COCEF)</t>
  </si>
  <si>
    <t>La COCEF no proporcionó enlaces públicos</t>
  </si>
  <si>
    <t>*Se removió un proyecto de 2m de USD en el cuál los fondos no iban a México                                                             * Se agregaron montos,  fuentes y ubicación</t>
  </si>
  <si>
    <t>No hubo respeusta para validar datos con ellos</t>
  </si>
  <si>
    <t>Agencia Francesa para el Desarrollo</t>
  </si>
  <si>
    <t>*Se removió un proyecto repetido sobre cooperación técnica forestal   (306  mil dolares)                                                                    *Se agragaron fuentes, montos y ubicación</t>
  </si>
  <si>
    <t>N/A</t>
  </si>
  <si>
    <t>Global Environment Facility</t>
  </si>
  <si>
    <t>El criterio de GEF para contabilizar proyectos en fechas específicas es en la fecha que el proyecto fue aprobado</t>
  </si>
  <si>
    <t>Banco Inter-Americano de Desarrollo</t>
  </si>
  <si>
    <t>*Se agregó ubicación</t>
  </si>
  <si>
    <t>No hubo respuesta y no se pudieron confirmar las cantidades ni proyectos</t>
  </si>
  <si>
    <t xml:space="preserve">International Tropical Timber Organsation </t>
  </si>
  <si>
    <t xml:space="preserve">Japón </t>
  </si>
  <si>
    <t>*CONAFOR confirmó monto .</t>
  </si>
  <si>
    <t>Fuente de Moore Foundation no está disponible</t>
  </si>
  <si>
    <t xml:space="preserve">*Se actualizó monto confrome a la confirmación de CONAFOR y se agregaron, fuente y estatus </t>
  </si>
  <si>
    <t>*Se actualizó monto, se agregó fuente y ubicación</t>
  </si>
  <si>
    <t>Latin American Investment Facility</t>
  </si>
  <si>
    <t>*Se  agregó fuente y ubicación</t>
  </si>
  <si>
    <t>TODO EL PIPELINE</t>
  </si>
  <si>
    <t>900,000 ( - )</t>
  </si>
  <si>
    <t>3,194,230 ( - )</t>
  </si>
  <si>
    <t>63,555 ( - )</t>
  </si>
  <si>
    <t>3,480 ( - )</t>
  </si>
  <si>
    <t>29,318 ( - )</t>
  </si>
  <si>
    <t>218,343,887 ( - )</t>
  </si>
  <si>
    <t>3,000 ( - )</t>
  </si>
  <si>
    <t>370,627 ( + )</t>
  </si>
  <si>
    <t>306,140 (+)</t>
  </si>
  <si>
    <t>GIZ no pudo proporcionar enlaces para todos los proyectos. Además parece haber problemas de accesibilidad a la cartera de proyectos de su página,</t>
  </si>
  <si>
    <r>
      <rPr>
        <sz val="10"/>
        <color theme="1"/>
        <rFont val="Calibri"/>
      </rPr>
      <t xml:space="preserve">*Se agregaron las fuentes, ubicación y estatus de los proyectos                                                                           *Se actualizaro cifras </t>
    </r>
    <r>
      <rPr>
        <b/>
        <sz val="10"/>
        <color theme="1"/>
        <rFont val="Calibri"/>
      </rPr>
      <t xml:space="preserve">            </t>
    </r>
  </si>
  <si>
    <t>*Se confirmó la cifra, se agregaron fuente, ubicación y estatus</t>
  </si>
  <si>
    <t xml:space="preserve">
http://www.bmz.de/de/zentrales_downloadarchiv/themen_und_schwerpunkte/klimaschutz/Fast-start-project-list-Germany-2011.pdf               </t>
  </si>
  <si>
    <t>The Nature Conservancy</t>
  </si>
  <si>
    <t>The Nature Conservancy (Alemania)</t>
  </si>
  <si>
    <t>Proyectos:  14</t>
  </si>
  <si>
    <t xml:space="preserve">*Se agregaron 6 proyectos al igual que su fuente, ubicación y estaus. En base a este análisis se diferenció un donativo de The Nature Conservancy </t>
  </si>
  <si>
    <t>COCEF/BECC</t>
  </si>
  <si>
    <t>Proyectos:  6</t>
  </si>
  <si>
    <t xml:space="preserve">WB Bosques, Cambio Climático y REDD+ </t>
  </si>
  <si>
    <t>Nature Conservancy</t>
  </si>
  <si>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9"/>
        <color theme="1"/>
        <rFont val="Calibri"/>
      </rPr>
      <t xml:space="preserve">   Desglose de conceptos:
IP: 909,090 USD
AF: 90,909
PPG: 0</t>
    </r>
    <r>
      <rPr>
        <sz val="9"/>
        <color theme="1"/>
        <rFont val="Calibri"/>
      </rPr>
      <t xml:space="preserve">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</si>
  <si>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9"/>
        <color theme="1"/>
        <rFont val="Calibri"/>
      </rPr>
      <t>Desglose de conceptos:
IP 1,748,342
AF: 139,867
PPG: 0</t>
    </r>
    <r>
      <rPr>
        <sz val="9"/>
        <color theme="1"/>
        <rFont val="Calibri"/>
      </rPr>
      <t xml:space="preserve">
*El proyecto total fue de 5,035,775 USD de carácter multifocal (CC y BD). El monto aquí reportado refleja exclusivamente la cantidad asignada a Cambio Climático.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</si>
  <si>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9"/>
        <color theme="1"/>
        <rFont val="Calibri"/>
      </rPr>
      <t>Desglose de conceptos
IP: 5,000,000
AF: 500,000
PPG: 0</t>
    </r>
    <r>
      <rPr>
        <sz val="9"/>
        <color theme="1"/>
        <rFont val="Calibri"/>
      </rPr>
      <t xml:space="preserve">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</si>
  <si>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El objetivo del proyecto es ayudar a los objetivos de REDD+ </t>
    </r>
    <r>
      <rPr>
        <b/>
        <sz val="9"/>
        <color theme="1"/>
        <rFont val="Calibri"/>
      </rPr>
      <t>Desglose de conceptos
IP: 1,000,000 
AF: 100,000 
PPG: 0</t>
    </r>
    <r>
      <rPr>
        <sz val="9"/>
        <color theme="1"/>
        <rFont val="Calibri"/>
      </rPr>
      <t xml:space="preserve">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</si>
  <si>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Desglose de conceptos
</t>
    </r>
    <r>
      <rPr>
        <b/>
        <sz val="9"/>
        <color theme="1"/>
        <rFont val="Calibri"/>
      </rPr>
      <t>IP: 2,261,819 
AF: 214,872 
PPG: 0</t>
    </r>
    <r>
      <rPr>
        <sz val="9"/>
        <color theme="1"/>
        <rFont val="Calibri"/>
      </rPr>
      <t xml:space="preserve">
</t>
    </r>
  </si>
  <si>
    <t xml:space="preserve">http://www.thegef.org/gef/gef_projects_funding </t>
  </si>
  <si>
    <r>
      <t>Conservation of Coastal Watersheds to Achieve Multiple Global Environmental Benefits in the Context of Changing Environments</t>
    </r>
    <r>
      <rPr>
        <b/>
        <sz val="9"/>
        <color theme="1"/>
        <rFont val="Calibri"/>
      </rPr>
      <t xml:space="preserve"> (GEF ID 4792)</t>
    </r>
  </si>
  <si>
    <r>
      <t xml:space="preserve">The GLOBE Legislator Forest Initiative     </t>
    </r>
    <r>
      <rPr>
        <b/>
        <sz val="9"/>
        <color theme="1"/>
        <rFont val="Calibri"/>
      </rPr>
      <t>(GEF ID 4543)</t>
    </r>
  </si>
  <si>
    <r>
      <t xml:space="preserve">TT-Pilot (GEF 4): Promotion and Development of Local Wind Technologies in Mexico </t>
    </r>
    <r>
      <rPr>
        <b/>
        <sz val="9"/>
        <color theme="1"/>
        <rFont val="Calibri"/>
      </rPr>
      <t>(GEF ID 4132)</t>
    </r>
  </si>
  <si>
    <r>
      <t>Fifth Operational Phase of the GEF Small Grants Program in Mexico</t>
    </r>
    <r>
      <rPr>
        <b/>
        <sz val="9"/>
        <color theme="1"/>
        <rFont val="Calibri"/>
      </rPr>
      <t xml:space="preserve"> (GEF ID 4353)</t>
    </r>
  </si>
  <si>
    <r>
      <t xml:space="preserve">Integrated Responses to Short lived Climate Forcers Promoting Clean Energy and Energy Efficiency </t>
    </r>
    <r>
      <rPr>
        <b/>
        <sz val="9"/>
        <color theme="1"/>
        <rFont val="Calibri"/>
      </rPr>
      <t>(GEF ID 4999)</t>
    </r>
  </si>
  <si>
    <r>
      <t xml:space="preserve">Stabilizing GHG Emissions from Road Transport Through Doubling of Global Vehicle Fuel Economy: Regional Implementation of the Global Fuel Efficiency Initiative (GFEI) </t>
    </r>
    <r>
      <rPr>
        <b/>
        <sz val="9"/>
        <color theme="1"/>
        <rFont val="Calibri"/>
      </rPr>
      <t>(GEF ID 4909)</t>
    </r>
  </si>
  <si>
    <r>
      <t>Project of Forest Community development of the Southern States (Project of climate change mitigation through sustainable forest management and capacity building in the southern states of Mexico: Campeche, Oaxaca and Chiapas)</t>
    </r>
    <r>
      <rPr>
        <b/>
        <sz val="9"/>
        <color theme="1"/>
        <rFont val="Calibri"/>
      </rPr>
      <t xml:space="preserve"> (GEF ID 4149)</t>
    </r>
  </si>
  <si>
    <r>
      <rPr>
        <sz val="9"/>
        <color theme="1"/>
        <rFont val="Calibri"/>
      </rP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9"/>
        <color theme="1"/>
        <rFont val="Calibri"/>
      </rPr>
      <t>Desglose de conceptos:
IP 10,909,091
AF: 1,090,0909
PPG: 0</t>
    </r>
    <r>
      <rPr>
        <sz val="9"/>
        <color theme="1"/>
        <rFont val="Calibri"/>
      </rPr>
      <t xml:space="preserve">
*El proyecto total fue de 43,470,000 USD de carácter multifocal (CC, BD, Degradación de Tierras). El monto aquí reportado refleja exclusivamente la cantidad asignada a Cambio Climático.
</t>
    </r>
    <r>
      <rPr>
        <u/>
        <sz val="9"/>
        <color theme="1"/>
        <rFont val="Calibri"/>
      </rPr>
      <t xml:space="preserve">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</si>
  <si>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9"/>
        <color theme="1"/>
        <rFont val="Calibri"/>
      </rPr>
      <t>Desglose de conceptos:
IP: 2,707,536 
AF: 274,503
PPG: 37, 500</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</si>
  <si>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9"/>
        <color theme="1"/>
        <rFont val="Calibri"/>
      </rPr>
      <t xml:space="preserve">                            Desglose de conceptos:
IP: 3,636,364 
AF: 363,636 
PPG: 0</t>
    </r>
    <r>
      <rPr>
        <sz val="9"/>
        <color theme="1"/>
        <rFont val="Calibri"/>
      </rPr>
      <t xml:space="preserve">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</si>
  <si>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Desglose de conceptos:
</t>
    </r>
    <r>
      <rPr>
        <b/>
        <sz val="9"/>
        <color theme="1"/>
        <rFont val="Calibri"/>
      </rPr>
      <t>IP: 5,000,000 USD
AF: 500,000 USD
PPG: 110,000</t>
    </r>
    <r>
      <rPr>
        <sz val="9"/>
        <color theme="1"/>
        <rFont val="Calibri"/>
      </rPr>
      <t xml:space="preserve">
</t>
    </r>
  </si>
  <si>
    <t>USD (Donación original 80mil EUR. Tipo de cambio 1.34USD/EUR)</t>
  </si>
  <si>
    <t>Los resultados del proyecto serán parte de los insumos para la construcción de la Estrategia Nacional REDD+. Por la naturaleza de los fondos mixtos, existe una contrapartida asociada a este proyecto de otros 40mil euros por parte de la Comisión Nacional
Forestal.</t>
  </si>
  <si>
    <t>Cifra confirmada/actualizada por CONAFOR</t>
  </si>
  <si>
    <t>Global Environmental Facility</t>
  </si>
  <si>
    <t>International Fund for Agricultural Development/GEF</t>
  </si>
  <si>
    <t>AFD/GEF</t>
  </si>
  <si>
    <t>Bosques, Cambio Climático y REDD+ 30.88%</t>
  </si>
  <si>
    <t>Mitigación  46.84%</t>
  </si>
  <si>
    <t xml:space="preserve"> Creación de capacidades, elaboración de estudios y otros 3.70%</t>
  </si>
  <si>
    <t xml:space="preserve">Agencia Alemana de Cooperación Internacional </t>
  </si>
  <si>
    <t>2,012,461 ( + )</t>
  </si>
  <si>
    <t>*Se agregó este donador ya que no era parte de GIZ</t>
  </si>
  <si>
    <t>*Se agregó un proyecto sobre apoyo estatal contra cambio climático en Michoacán y se corrigió monto sobre proyecto para bosques                                                             *Se agregaron las fuentse, ubicación y estatus de los proyectos</t>
  </si>
  <si>
    <t xml:space="preserve">*Se agregaron las fuentes, ubicación, estatus de los proyectos  y se actualizó el monto                       </t>
  </si>
  <si>
    <t>610000 ( + )</t>
  </si>
  <si>
    <t>50,660,825 ( + )</t>
  </si>
  <si>
    <t>166,559 ( + )</t>
  </si>
  <si>
    <t>5,130,000 ( + )</t>
  </si>
  <si>
    <t xml:space="preserve">*Se removieron 17 proyectos ya que habían sido aprobados en fechas no correspondientes a 2009-2012                                                         *Se actualizaron montos </t>
  </si>
  <si>
    <t>156,902,802 ( - )</t>
  </si>
  <si>
    <t>Financiamiento por Donador 2</t>
  </si>
  <si>
    <t>WB-Climate Change</t>
  </si>
  <si>
    <t>Desarrollo de Capacidades</t>
  </si>
  <si>
    <t>Sustainable Rural Development Additional Financing</t>
  </si>
  <si>
    <t>Fideicomiso de Riesgo Compartido/SAGARPA</t>
  </si>
  <si>
    <t>http://www.worldbank.org/projects/P130623/sustainable-rural-development-additional-financing?lang=en</t>
  </si>
  <si>
    <t>Modernization of the National Meteorological Service for Improved Climate Adaptation (MOMET)</t>
  </si>
  <si>
    <t>http://www.worldbank.org/projects/P126487/modernizing-national-meteorological-service-address-variability-climate-change-water-serctor-mexico-momet?lang=en</t>
  </si>
  <si>
    <t>Efficient lighting and appliances (IBRD)</t>
  </si>
  <si>
    <t>CTF-CIF Aportaron una cantidad extra de 50 millones USD</t>
  </si>
  <si>
    <t>http://www.worldbank.org/projects/P106424/efficient-lighting-appliances?lang=en</t>
  </si>
  <si>
    <t>MEDEC Low-Carbon DPL Loan</t>
  </si>
  <si>
    <t>http://www.worldbank.org/projects/P121800/medec-low-carbon-dpl-loan?lang=en</t>
  </si>
  <si>
    <t>CTF-CIF Aportaron una cantidad extra de 200 millones USD</t>
  </si>
  <si>
    <t>Sustainable Rural Development Financing</t>
  </si>
  <si>
    <t>http://www.worldbank.org/projects/P106261/sustainable-rural-development?lang=en</t>
  </si>
  <si>
    <t>http://www.international-climate-initiative.com/en/nc/projekte/weltkarte-und-projektliste/?tx_wiminnoprojektkarte_pi1[pro]=177&amp;tx_wiminnoprojektkarte_pi1[iV]=4,4,144,0,0,0&amp;tx_wiminnoprojektkarte_pi1[page]=1&amp;tx_wiminnoprojektkarte_pi1[tGlobal]=false&amp;tx_wiminnoprojektkarte_pi1[kW]=</t>
  </si>
  <si>
    <t>IFAD/GEF-REDD+</t>
  </si>
  <si>
    <t>http://www.climateinvestmentfunds.org/cif/sites/climateinvestmentfunds.org/files/FIP%206%20Mexico%20WB%20Project.pdf</t>
  </si>
  <si>
    <t>El proyecto incluye financiamiento para: Innovaciones para REDD+ en zonas de acción temprana REDD+. Los fondons son canalizados por Banco Mundial</t>
  </si>
  <si>
    <t>El proyecto incluye financiamiento para: Innovaciones para REDD+ en zonas de acción temprana REDD+.Los recursos no son adicionales al
presupuesto de la Conafor, pero representan recursos de origen internacional usados para cambio climático. Los Fondons son canalizados por el Banco Mundial</t>
  </si>
  <si>
    <t>http://www.climateinvestmentfunds.org/cif/sites/climateinvestmentfunds.org/files/PID_IDB_FIP%20Mexico.pdf</t>
  </si>
  <si>
    <t>Fondos canalizados por el BID</t>
  </si>
  <si>
    <t>World Bank (SIL)</t>
  </si>
  <si>
    <t>Implementado por el BID.</t>
  </si>
  <si>
    <t>The Forest Carbon Partnership Facility (FCPF)l</t>
  </si>
  <si>
    <t>The Forest Carbon Partnership Facility</t>
  </si>
  <si>
    <t>Co-financiador en el mismo proyecto con Banco Mundial</t>
  </si>
  <si>
    <t>Efficient Lightning Appliancest (GEF ID 4116)</t>
  </si>
  <si>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Proyecto en conjunto con Banco Mundia.                                                                   </t>
    </r>
    <r>
      <rPr>
        <b/>
        <sz val="9"/>
        <color theme="1"/>
        <rFont val="Calibri"/>
      </rPr>
      <t xml:space="preserve">Desglose de conceptos:
IP: 7,118,600
AF: 711,860
PPG: 0 
</t>
    </r>
  </si>
  <si>
    <t>Green Growth DPL</t>
  </si>
  <si>
    <t>http://www.worldbank.org/projects/P115608/mexico-framework-green-growth-development-policy-loan?lang=en</t>
  </si>
  <si>
    <t>Forest Carbon Partnership Facility</t>
  </si>
  <si>
    <t>CIF/CTF (incluye SCF y FIP)</t>
  </si>
  <si>
    <t>Monto</t>
  </si>
  <si>
    <t>AECID-Bosques, Cambio Climático REDD+</t>
  </si>
  <si>
    <t>AFD-Bosques, Cambio Climático REDD+</t>
  </si>
  <si>
    <t xml:space="preserve"> Forest Investment Plan (Project 3. Financing low carbon strategies in forest landscapes)</t>
  </si>
  <si>
    <t xml:space="preserve"> Forest Investment Plan (Strengthening the financial inclusion of ejidos and communities through technical assistance and capacity building for low carbon activities in forest landscapes.)</t>
  </si>
  <si>
    <t>Gobierno Federal y 609mil USD a BID</t>
  </si>
  <si>
    <t>Fondos canalizados por Banco Mundial</t>
  </si>
  <si>
    <t>DPL Adaptation to Change in the  Water Sector</t>
  </si>
  <si>
    <t>20 fondos internacionales que llegaron a México</t>
  </si>
  <si>
    <t>Porcentage</t>
  </si>
  <si>
    <t>FCPF</t>
  </si>
  <si>
    <t>CIF (Forest Investment Programme)</t>
  </si>
  <si>
    <t>SHCP e implementado por CONAGUA -Servicio Meteorológico Nacionak</t>
  </si>
  <si>
    <t>Confirmado por Gabriela Rodríguez
Gerente de Política y Proyectos
Cambio Climático y Energía FCO UK</t>
  </si>
  <si>
    <t>Scrutinising climate legislation in Mexican Congress</t>
  </si>
  <si>
    <t xml:space="preserve">Reino Unido </t>
  </si>
  <si>
    <t>http://mexico.globeinternational.org/</t>
  </si>
  <si>
    <t>GLOBE México</t>
  </si>
  <si>
    <t>Gobierno Distrito Federal</t>
  </si>
  <si>
    <t>Strategies to reduce the use of cars in Mexican cities</t>
  </si>
  <si>
    <t>Technical assistance for the Green Development Plan</t>
  </si>
  <si>
    <t>Distrito Federal</t>
  </si>
  <si>
    <t xml:space="preserve"> Climate Change and National Security: Vulnerability of Mexican Cities Index</t>
  </si>
  <si>
    <t>Sociedad Civil</t>
  </si>
  <si>
    <t>http://imco.org.mx/medio_ambiente/indice_de_vulnerabilidad_climatica_boletin_de_prensa/</t>
  </si>
  <si>
    <t>Climate Change, migration and security</t>
  </si>
  <si>
    <t>http://www.rusi.org/publications/whitehallreports/ref:N510A58EC38FDB/</t>
  </si>
  <si>
    <t xml:space="preserve"> Group of leaders and businesses against climate change</t>
  </si>
  <si>
    <t>Sector Privado</t>
  </si>
  <si>
    <t>Solar energy for new constructions</t>
  </si>
  <si>
    <t>Gobierno del Estado de Veracruz</t>
  </si>
  <si>
    <t>http://www.iclei.org.mx/web/index.php/seccion/csa</t>
  </si>
  <si>
    <t xml:space="preserve"> Developing a programme to transform and improve energy efficiency in SMEs</t>
  </si>
  <si>
    <t xml:space="preserve"> Building reliable public policies for the efficient use of energy and water</t>
  </si>
  <si>
    <t>http://www.oxfammexico.org/wp-content/uploads/2013/06/resumen-proyecto-agua-y-energ%C3%ADa.pdf</t>
  </si>
  <si>
    <t>Green Growth for the Housing Market</t>
  </si>
  <si>
    <t>INFONAVIT/CONAVI</t>
  </si>
  <si>
    <t>Green and sustainable purchases for public buildings</t>
  </si>
  <si>
    <t>Development of Renewable energies in the State of Veracruz</t>
  </si>
  <si>
    <t>Climate change and the new legislation</t>
  </si>
  <si>
    <t>Building compettive and resilient cities</t>
  </si>
  <si>
    <t>Plans for municipal climatic action</t>
  </si>
  <si>
    <t>Policies for the use of soil in Mexico</t>
  </si>
  <si>
    <t xml:space="preserve">Regulatory proposal for imported second hand vehicles </t>
  </si>
  <si>
    <t>Development of the market for ecotechnologies in the Mexican housing sector.</t>
  </si>
  <si>
    <t>Cámara de Diputados y Senadores</t>
  </si>
  <si>
    <t>Gobierno del Estado de Yucatán y Gobierno del Distrito Federal</t>
  </si>
  <si>
    <t>Yucatán y Distrito Federal</t>
  </si>
  <si>
    <t>Municipios</t>
  </si>
  <si>
    <t>SAGARPA</t>
  </si>
  <si>
    <t>USD (Donación original 73M GBP. Tipo de cambio 1.57USD/GBP)</t>
  </si>
  <si>
    <t>USD (Donación original 111mil GBP. Tipo de cambio 1.57USD/GBP)</t>
  </si>
  <si>
    <t>USD (Donación original 89mil GBP. Tipo de cambio 1.57USD/GBP)</t>
  </si>
  <si>
    <t>USD (Donación original 100mil GBP. Tipo de cambio 1.57USD/GBP)</t>
  </si>
  <si>
    <t>USD (Donación original 231mil GBP. Tipo de cambio 1.57USD/GBP)</t>
  </si>
  <si>
    <t>USD (Donación original 175mil GBP. Tipo de cambio 1.57USD/GBP)</t>
  </si>
  <si>
    <t>USD (Donación original 68mil GBP. Tipo de cambio 1.57USD/GBP)</t>
  </si>
  <si>
    <t>USD (Donación original 42mil GBP. Tipo de cambio 1.57USD/GBP)</t>
  </si>
  <si>
    <t>USD (Donación original 28mil GBP. Tipo de cambio 1.57USD/GBP)</t>
  </si>
  <si>
    <t>USD (Donación original 265mil GBP. Tipo de cambio 1.57USD/GBP)</t>
  </si>
  <si>
    <t>USD (Donación original 147mil GBP. Tipo de cambio 1.57USD/GBP)</t>
  </si>
  <si>
    <t>USD (Donación original 227mil GBP. Tipo de cambio 1.57USD/GBP)</t>
  </si>
  <si>
    <t>USD (Donación original 20mil GBP. Tipo de cambio 1.57USD/GBP)</t>
  </si>
  <si>
    <t>USD (Donación original 40milGBP. Tipo de cambio 1.57USD/GBP)</t>
  </si>
  <si>
    <t>USD (Donación original 159mil GBP. Tipo de cambio 1.57USD/GBP)</t>
  </si>
  <si>
    <t>USD (Donación original 19mil GBP. Tipo de cambio 1.57USD/GBP)</t>
  </si>
  <si>
    <t>USD (Donación original 11mil GBP. Tipo de cambio 1.57USD/GBP)</t>
  </si>
  <si>
    <t>USD (Donación original 184mil GBP. Tipo de cambio 1.57USD/GBP)</t>
  </si>
  <si>
    <t>Adaptación 9.24%</t>
  </si>
  <si>
    <t>103 proyectos</t>
  </si>
  <si>
    <t>WB</t>
  </si>
  <si>
    <t xml:space="preserve">Cámara de Senadores </t>
  </si>
  <si>
    <t xml:space="preserve">Cámara de Diputados </t>
  </si>
  <si>
    <t xml:space="preserve">Auditoría Superior de la Federación </t>
  </si>
  <si>
    <t xml:space="preserve">03 Poder Judicial </t>
  </si>
  <si>
    <t xml:space="preserve">Suprema Corte de Justicia de la Nación </t>
  </si>
  <si>
    <t xml:space="preserve">Consejo de la Judicatura Federal </t>
  </si>
  <si>
    <t>Tribunal Electoral del Poder Judicial de la Federación</t>
  </si>
  <si>
    <t>01 Poder legislativo</t>
  </si>
  <si>
    <t>Financiamiento Internacional TM</t>
  </si>
  <si>
    <t xml:space="preserve">Ramo </t>
  </si>
  <si>
    <t>Totales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</si>
</sst>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0%"/>
    <numFmt numFmtId="167" formatCode="0.0000%"/>
  </numFmts>
  <fonts count="67" x14ac:knownFonts="1">
    <font>
      <sz val="11"/>
      <color theme="1"/>
      <name val="Calibri"/>
      <family val="2"/>
      <scheme val="minor"/>
    </font>
    <font>
      <b/>
      <sz val="9"/>
      <color theme="1"/>
      <name val="Calibri Light"/>
      <family val="2"/>
    </font>
    <font>
      <sz val="9"/>
      <color theme="1"/>
      <name val="Calibri Light"/>
      <family val="2"/>
    </font>
    <font>
      <sz val="9"/>
      <color rgb="FF000000"/>
      <name val="Calibri Light"/>
      <family val="2"/>
    </font>
    <font>
      <sz val="18"/>
      <color theme="1"/>
      <name val="Calibri Light"/>
      <family val="2"/>
    </font>
    <font>
      <sz val="20"/>
      <color theme="1"/>
      <name val="Calibri Light"/>
      <family val="2"/>
    </font>
    <font>
      <sz val="9"/>
      <color rgb="FFFF0000"/>
      <name val="Calibri Light"/>
      <family val="2"/>
    </font>
    <font>
      <sz val="9"/>
      <color rgb="FF000000"/>
      <name val="Calibri"/>
    </font>
    <font>
      <u/>
      <sz val="11"/>
      <color theme="10"/>
      <name val="Calibri"/>
      <family val="2"/>
      <scheme val="minor"/>
    </font>
    <font>
      <u/>
      <sz val="11"/>
      <color theme="11"/>
      <name val="Calibri"/>
      <family val="2"/>
      <scheme val="minor"/>
    </font>
    <font>
      <sz val="9"/>
      <color rgb="FF000000"/>
      <name val="Calibri"/>
      <scheme val="minor"/>
    </font>
    <font>
      <b/>
      <sz val="11"/>
      <color theme="1"/>
      <name val="Calibri"/>
      <scheme val="minor"/>
    </font>
    <font>
      <sz val="10"/>
      <color theme="1"/>
      <name val="Calibri"/>
      <scheme val="minor"/>
    </font>
    <font>
      <u/>
      <sz val="7.7"/>
      <color theme="10"/>
      <name val="Calibri"/>
      <family val="2"/>
    </font>
    <font>
      <sz val="9"/>
      <color theme="1"/>
      <name val="Calibri"/>
    </font>
    <font>
      <sz val="11"/>
      <color theme="1"/>
      <name val="Calibri"/>
    </font>
    <font>
      <sz val="10"/>
      <color theme="1"/>
      <name val="Calibri"/>
    </font>
    <font>
      <sz val="9"/>
      <color rgb="FFFF0000"/>
      <name val="Calibri"/>
    </font>
    <font>
      <sz val="9"/>
      <name val="Calibri"/>
    </font>
    <font>
      <sz val="11"/>
      <name val="Calibri"/>
      <scheme val="minor"/>
    </font>
    <font>
      <sz val="9"/>
      <color theme="1"/>
      <name val="Calibri"/>
      <scheme val="minor"/>
    </font>
    <font>
      <sz val="11"/>
      <color rgb="FF000000"/>
      <name val="Calibri"/>
      <family val="2"/>
      <scheme val="minor"/>
    </font>
    <font>
      <b/>
      <sz val="11"/>
      <name val="Calibri"/>
      <scheme val="minor"/>
    </font>
    <font>
      <b/>
      <sz val="9"/>
      <color rgb="FF000000"/>
      <name val="Calibri"/>
      <scheme val="minor"/>
    </font>
    <font>
      <b/>
      <sz val="9"/>
      <color theme="1"/>
      <name val="Calibri"/>
      <scheme val="minor"/>
    </font>
    <font>
      <u/>
      <sz val="10"/>
      <name val="Calibri"/>
    </font>
    <font>
      <u/>
      <sz val="9"/>
      <name val="Calibri"/>
    </font>
    <font>
      <u/>
      <sz val="9"/>
      <color theme="1"/>
      <name val="Calibri"/>
    </font>
    <font>
      <sz val="9"/>
      <name val="Calibri Light"/>
    </font>
    <font>
      <sz val="11"/>
      <name val="Calibri"/>
    </font>
    <font>
      <sz val="8"/>
      <name val="Calibri"/>
      <family val="2"/>
      <scheme val="minor"/>
    </font>
    <font>
      <b/>
      <sz val="9"/>
      <color theme="1"/>
      <name val="Calibri"/>
    </font>
    <font>
      <sz val="11"/>
      <name val="Calibri (Body)"/>
    </font>
    <font>
      <b/>
      <sz val="11"/>
      <name val="Calibri"/>
    </font>
    <font>
      <sz val="11"/>
      <color rgb="FF0000FF"/>
      <name val="Calibri"/>
      <scheme val="minor"/>
    </font>
    <font>
      <sz val="11"/>
      <color rgb="FFFF0000"/>
      <name val="Calibri"/>
      <scheme val="minor"/>
    </font>
    <font>
      <u/>
      <sz val="9"/>
      <color rgb="FFFF0000"/>
      <name val="Calibri"/>
    </font>
    <font>
      <b/>
      <sz val="9"/>
      <color rgb="FFFF0000"/>
      <name val="Calibri Light"/>
    </font>
    <font>
      <sz val="10"/>
      <color theme="1"/>
      <name val="Calibri Light"/>
    </font>
    <font>
      <b/>
      <sz val="10"/>
      <color theme="1"/>
      <name val="Calibri Light"/>
    </font>
    <font>
      <b/>
      <sz val="11"/>
      <color rgb="FF000000"/>
      <name val="Calibri"/>
      <scheme val="minor"/>
    </font>
    <font>
      <sz val="10"/>
      <name val="Calibri Light"/>
    </font>
    <font>
      <b/>
      <sz val="11"/>
      <color theme="1"/>
      <name val="Calibri"/>
    </font>
    <font>
      <sz val="11"/>
      <color theme="1"/>
      <name val="Calibri Light"/>
    </font>
    <font>
      <sz val="10"/>
      <color rgb="FF000000"/>
      <name val="Calibri"/>
    </font>
    <font>
      <sz val="10"/>
      <name val="Calibri"/>
    </font>
    <font>
      <b/>
      <sz val="9"/>
      <name val="Calibri Light"/>
    </font>
    <font>
      <b/>
      <sz val="9"/>
      <color rgb="FF000000"/>
      <name val="Calibri Light"/>
      <family val="2"/>
    </font>
    <font>
      <sz val="11"/>
      <color rgb="FF000000"/>
      <name val="Calibri"/>
    </font>
    <font>
      <b/>
      <sz val="12"/>
      <color theme="1" tint="0.14999847407452621"/>
      <name val="Calibri"/>
    </font>
    <font>
      <b/>
      <sz val="10"/>
      <color theme="1"/>
      <name val="Calibri"/>
    </font>
    <font>
      <sz val="12"/>
      <color theme="1"/>
      <name val="Calibri"/>
    </font>
    <font>
      <b/>
      <sz val="12"/>
      <color theme="1"/>
      <name val="Calibri"/>
    </font>
    <font>
      <sz val="11"/>
      <color theme="1"/>
      <name val="Calibri"/>
      <family val="2"/>
      <scheme val="minor"/>
    </font>
    <font>
      <sz val="9"/>
      <name val="Calibri"/>
      <scheme val="minor"/>
    </font>
    <font>
      <b/>
      <sz val="9"/>
      <name val="Calibri"/>
    </font>
    <font>
      <b/>
      <sz val="10"/>
      <color rgb="FFFF0000"/>
      <name val="Calibri Light"/>
    </font>
    <font>
      <b/>
      <sz val="10"/>
      <color rgb="FFFF0000"/>
      <name val="Calibri"/>
      <scheme val="minor"/>
    </font>
    <font>
      <b/>
      <sz val="10"/>
      <name val="Calibri"/>
    </font>
    <font>
      <b/>
      <sz val="10"/>
      <name val="Calibri Light"/>
    </font>
    <font>
      <b/>
      <u/>
      <sz val="9"/>
      <name val="Calibri"/>
    </font>
    <font>
      <b/>
      <sz val="11"/>
      <color rgb="FFFF0000"/>
      <name val="Calibri"/>
      <scheme val="minor"/>
    </font>
    <font>
      <sz val="8"/>
      <name val="Calibri"/>
    </font>
    <font>
      <sz val="9"/>
      <color theme="1"/>
      <name val="Cambria"/>
    </font>
    <font>
      <sz val="9"/>
      <name val="Cambria"/>
    </font>
    <font>
      <b/>
      <sz val="9"/>
      <name val="Calibri"/>
      <scheme val="minor"/>
    </font>
    <font>
      <b/>
      <sz val="11"/>
      <color rgb="FF73AA30"/>
      <name val="Calibri"/>
    </font>
  </fonts>
  <fills count="44">
    <fill>
      <patternFill patternType="none"/>
    </fill>
    <fill>
      <patternFill patternType="gray125"/>
    </fill>
    <fill>
      <patternFill patternType="solid">
        <fgColor rgb="FF8DB4E2"/>
        <bgColor indexed="64"/>
      </patternFill>
    </fill>
    <fill>
      <patternFill patternType="solid">
        <fgColor rgb="FF92D050"/>
        <bgColor indexed="64"/>
      </patternFill>
    </fill>
    <fill>
      <patternFill patternType="solid">
        <fgColor rgb="FFD9D9D9"/>
        <bgColor indexed="64"/>
      </patternFill>
    </fill>
    <fill>
      <patternFill patternType="solid">
        <fgColor rgb="FFFFC000"/>
        <bgColor indexed="64"/>
      </patternFill>
    </fill>
    <fill>
      <patternFill patternType="solid">
        <fgColor rgb="FFB1A0C7"/>
        <bgColor indexed="64"/>
      </patternFill>
    </fill>
    <fill>
      <patternFill patternType="solid">
        <fgColor rgb="FFE26B0A"/>
        <bgColor indexed="64"/>
      </patternFill>
    </fill>
    <fill>
      <patternFill patternType="solid">
        <fgColor rgb="FF00B050"/>
        <bgColor indexed="64"/>
      </patternFill>
    </fill>
    <fill>
      <patternFill patternType="solid">
        <fgColor rgb="FF436CAF"/>
        <bgColor indexed="64"/>
      </patternFill>
    </fill>
    <fill>
      <patternFill patternType="solid">
        <fgColor rgb="FFBFBFBF"/>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FFFF00"/>
        <bgColor rgb="FF000000"/>
      </patternFill>
    </fill>
    <fill>
      <patternFill patternType="solid">
        <fgColor theme="0" tint="-0.14999847407452621"/>
        <bgColor indexed="64"/>
      </patternFill>
    </fill>
    <fill>
      <patternFill patternType="solid">
        <fgColor rgb="FFCCFFCC"/>
        <bgColor indexed="64"/>
      </patternFill>
    </fill>
    <fill>
      <patternFill patternType="solid">
        <fgColor rgb="FFCCFFCC"/>
        <bgColor rgb="FF000000"/>
      </patternFill>
    </fill>
    <fill>
      <patternFill patternType="solid">
        <fgColor theme="0" tint="-0.249977111117893"/>
        <bgColor indexed="64"/>
      </patternFill>
    </fill>
    <fill>
      <patternFill patternType="solid">
        <fgColor theme="0" tint="-0.14999847407452621"/>
        <bgColor rgb="FF000000"/>
      </patternFill>
    </fill>
    <fill>
      <patternFill patternType="solid">
        <fgColor rgb="FF00B050"/>
        <bgColor rgb="FF000000"/>
      </patternFill>
    </fill>
    <fill>
      <patternFill patternType="solid">
        <fgColor rgb="FFFF0000"/>
        <bgColor indexed="64"/>
      </patternFill>
    </fill>
    <fill>
      <patternFill patternType="solid">
        <fgColor rgb="FF0080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theme="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0" tint="-4.9989318521683403E-2"/>
        <bgColor rgb="FF000000"/>
      </patternFill>
    </fill>
    <fill>
      <patternFill patternType="solid">
        <fgColor theme="3" tint="0.59999389629810485"/>
        <bgColor rgb="FF000000"/>
      </patternFill>
    </fill>
    <fill>
      <patternFill patternType="solid">
        <fgColor theme="6" tint="0.59999389629810485"/>
        <bgColor rgb="FF000000"/>
      </patternFill>
    </fill>
    <fill>
      <patternFill patternType="solid">
        <fgColor theme="9" tint="-0.249977111117893"/>
        <bgColor indexed="64"/>
      </patternFill>
    </fill>
    <fill>
      <patternFill patternType="solid">
        <fgColor theme="8" tint="0.79998168889431442"/>
        <bgColor indexed="64"/>
      </patternFill>
    </fill>
  </fills>
  <borders count="36">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rgb="FF000000"/>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ck">
        <color rgb="FF365F91"/>
      </left>
      <right style="thick">
        <color rgb="FF365F91"/>
      </right>
      <top style="thick">
        <color rgb="FF365F91"/>
      </top>
      <bottom style="thick">
        <color rgb="FF365F91"/>
      </bottom>
      <diagonal/>
    </border>
    <border>
      <left style="medium">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thin">
        <color auto="1"/>
      </top>
      <bottom/>
      <diagonal/>
    </border>
    <border>
      <left style="dotted">
        <color rgb="FF548DD4"/>
      </left>
      <right style="dotted">
        <color rgb="FF548DD4"/>
      </right>
      <top style="dotted">
        <color rgb="FF548DD4"/>
      </top>
      <bottom style="dotted">
        <color rgb="FF548DD4"/>
      </bottom>
      <diagonal/>
    </border>
    <border>
      <left style="dotted">
        <color rgb="FF548DD4"/>
      </left>
      <right style="dotted">
        <color rgb="FF548DD4"/>
      </right>
      <top/>
      <bottom style="dotted">
        <color rgb="FF548DD4"/>
      </bottom>
      <diagonal/>
    </border>
  </borders>
  <cellStyleXfs count="145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3" fillId="0" borderId="0" applyNumberFormat="0" applyFill="0" applyBorder="0" applyAlignment="0" applyProtection="0">
      <alignment vertical="top"/>
      <protection locked="0"/>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9" fontId="53"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680">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3" xfId="0" applyFont="1" applyFill="1" applyBorder="1" applyAlignment="1">
      <alignment vertical="center" wrapText="1"/>
    </xf>
    <xf numFmtId="0" fontId="2" fillId="0" borderId="5" xfId="0" applyFont="1" applyBorder="1" applyAlignment="1">
      <alignment vertical="center" wrapText="1"/>
    </xf>
    <xf numFmtId="0" fontId="2" fillId="6" borderId="3" xfId="0" applyFont="1" applyFill="1" applyBorder="1" applyAlignment="1">
      <alignment vertical="center" wrapText="1"/>
    </xf>
    <xf numFmtId="0" fontId="2" fillId="7" borderId="3" xfId="0" applyFont="1" applyFill="1" applyBorder="1" applyAlignment="1">
      <alignment vertical="center" wrapText="1"/>
    </xf>
    <xf numFmtId="0" fontId="2" fillId="0" borderId="3" xfId="0" applyFont="1" applyBorder="1" applyAlignment="1">
      <alignment vertical="center" wrapText="1"/>
    </xf>
    <xf numFmtId="0" fontId="2" fillId="8" borderId="6" xfId="0" applyFont="1" applyFill="1" applyBorder="1" applyAlignment="1">
      <alignment vertical="center" wrapText="1"/>
    </xf>
    <xf numFmtId="0" fontId="2" fillId="0" borderId="7" xfId="0" applyFont="1" applyBorder="1" applyAlignment="1">
      <alignment vertical="center" wrapText="1"/>
    </xf>
    <xf numFmtId="0" fontId="2" fillId="8" borderId="8" xfId="0" applyFont="1" applyFill="1" applyBorder="1" applyAlignment="1">
      <alignment vertical="center" wrapText="1"/>
    </xf>
    <xf numFmtId="0" fontId="2" fillId="0" borderId="2" xfId="0" applyFont="1" applyBorder="1" applyAlignment="1">
      <alignment vertical="center" wrapText="1"/>
    </xf>
    <xf numFmtId="0" fontId="2" fillId="8" borderId="1" xfId="0" applyFont="1" applyFill="1" applyBorder="1" applyAlignment="1">
      <alignment vertical="center" wrapText="1"/>
    </xf>
    <xf numFmtId="0" fontId="2" fillId="8" borderId="3" xfId="0" applyFont="1" applyFill="1" applyBorder="1" applyAlignment="1">
      <alignment vertical="center" wrapText="1"/>
    </xf>
    <xf numFmtId="0" fontId="2" fillId="9" borderId="3" xfId="0" applyFont="1" applyFill="1" applyBorder="1" applyAlignment="1">
      <alignment vertical="center" wrapText="1"/>
    </xf>
    <xf numFmtId="0" fontId="2" fillId="10" borderId="3" xfId="0" applyFont="1" applyFill="1" applyBorder="1" applyAlignment="1">
      <alignment vertical="center" wrapText="1"/>
    </xf>
    <xf numFmtId="0" fontId="2" fillId="0" borderId="8" xfId="0" applyFont="1" applyBorder="1" applyAlignment="1">
      <alignment vertical="center" wrapText="1"/>
    </xf>
    <xf numFmtId="0" fontId="2" fillId="8" borderId="8" xfId="0" applyFont="1" applyFill="1" applyBorder="1" applyAlignment="1">
      <alignment vertical="center" wrapText="1"/>
    </xf>
    <xf numFmtId="0" fontId="2" fillId="12" borderId="4"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 fillId="2" borderId="10" xfId="0" applyFont="1" applyFill="1" applyBorder="1" applyAlignment="1">
      <alignment horizontal="center" vertical="center" wrapText="1"/>
    </xf>
    <xf numFmtId="0" fontId="0" fillId="0" borderId="0" xfId="0" applyFill="1" applyBorder="1"/>
    <xf numFmtId="0" fontId="2" fillId="8" borderId="11"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3" borderId="11" xfId="0" applyFont="1" applyFill="1" applyBorder="1" applyAlignment="1">
      <alignment horizontal="center" vertical="center" wrapText="1"/>
    </xf>
    <xf numFmtId="3" fontId="0" fillId="0" borderId="0" xfId="0" applyNumberFormat="1"/>
    <xf numFmtId="3" fontId="2" fillId="12" borderId="4"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3" fillId="12" borderId="4" xfId="0" applyNumberFormat="1" applyFont="1" applyFill="1" applyBorder="1" applyAlignment="1">
      <alignment horizontal="center" vertical="center" wrapText="1"/>
    </xf>
    <xf numFmtId="3" fontId="2" fillId="12" borderId="4" xfId="0" applyNumberFormat="1" applyFont="1" applyFill="1" applyBorder="1" applyAlignment="1">
      <alignment vertical="center" wrapText="1"/>
    </xf>
    <xf numFmtId="3" fontId="2" fillId="12" borderId="7" xfId="0" applyNumberFormat="1" applyFont="1" applyFill="1" applyBorder="1" applyAlignment="1">
      <alignment vertical="center" wrapText="1"/>
    </xf>
    <xf numFmtId="3" fontId="2" fillId="12" borderId="2" xfId="0" applyNumberFormat="1" applyFont="1" applyFill="1" applyBorder="1" applyAlignment="1">
      <alignment vertical="center" wrapText="1"/>
    </xf>
    <xf numFmtId="3" fontId="2" fillId="12" borderId="8" xfId="0" applyNumberFormat="1" applyFont="1" applyFill="1" applyBorder="1" applyAlignment="1">
      <alignment vertical="center" wrapText="1"/>
    </xf>
    <xf numFmtId="3" fontId="2" fillId="0" borderId="0" xfId="0" applyNumberFormat="1" applyFont="1" applyFill="1" applyBorder="1" applyAlignment="1">
      <alignment vertical="center" wrapText="1"/>
    </xf>
    <xf numFmtId="0" fontId="2" fillId="3"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6" borderId="6" xfId="0" applyFont="1" applyFill="1" applyBorder="1" applyAlignment="1">
      <alignment vertical="center" wrapText="1"/>
    </xf>
    <xf numFmtId="0" fontId="2" fillId="7" borderId="6" xfId="0" applyFont="1" applyFill="1" applyBorder="1" applyAlignment="1">
      <alignment vertical="center" wrapText="1"/>
    </xf>
    <xf numFmtId="0" fontId="2" fillId="5" borderId="6" xfId="0" applyFont="1" applyFill="1" applyBorder="1" applyAlignment="1">
      <alignment vertical="center" wrapText="1"/>
    </xf>
    <xf numFmtId="0" fontId="2" fillId="9" borderId="6" xfId="0" applyFont="1" applyFill="1" applyBorder="1" applyAlignment="1">
      <alignment vertical="center" wrapText="1"/>
    </xf>
    <xf numFmtId="0" fontId="2" fillId="10" borderId="6" xfId="0" applyFont="1" applyFill="1" applyBorder="1" applyAlignment="1">
      <alignment vertical="center" wrapText="1"/>
    </xf>
    <xf numFmtId="3" fontId="0" fillId="0" borderId="11" xfId="0" applyNumberFormat="1" applyBorder="1"/>
    <xf numFmtId="0" fontId="0" fillId="0" borderId="11" xfId="0" applyBorder="1"/>
    <xf numFmtId="0" fontId="2" fillId="0" borderId="11" xfId="0" applyFont="1" applyFill="1" applyBorder="1" applyAlignment="1">
      <alignment vertical="center" wrapText="1"/>
    </xf>
    <xf numFmtId="0" fontId="4" fillId="0" borderId="0" xfId="0" applyFont="1" applyFill="1" applyBorder="1" applyAlignment="1">
      <alignment vertical="center" textRotation="90" wrapText="1"/>
    </xf>
    <xf numFmtId="0" fontId="2" fillId="3"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6" borderId="8" xfId="0" applyFont="1" applyFill="1" applyBorder="1" applyAlignment="1">
      <alignment vertical="center" wrapText="1"/>
    </xf>
    <xf numFmtId="0" fontId="2" fillId="7" borderId="8" xfId="0" applyFont="1" applyFill="1" applyBorder="1" applyAlignment="1">
      <alignment vertical="center" wrapText="1"/>
    </xf>
    <xf numFmtId="0" fontId="2" fillId="5" borderId="8" xfId="0" applyFont="1" applyFill="1" applyBorder="1" applyAlignment="1">
      <alignment vertical="center" wrapText="1"/>
    </xf>
    <xf numFmtId="0" fontId="2" fillId="9" borderId="8" xfId="0" applyFont="1" applyFill="1" applyBorder="1" applyAlignment="1">
      <alignment vertical="center" wrapText="1"/>
    </xf>
    <xf numFmtId="0" fontId="2" fillId="10" borderId="8" xfId="0" applyFont="1" applyFill="1" applyBorder="1" applyAlignment="1">
      <alignment vertical="center" wrapText="1"/>
    </xf>
    <xf numFmtId="10" fontId="0" fillId="0" borderId="11" xfId="0" applyNumberFormat="1" applyBorder="1"/>
    <xf numFmtId="10" fontId="0" fillId="12" borderId="0" xfId="0" applyNumberFormat="1" applyFill="1"/>
    <xf numFmtId="0" fontId="0" fillId="0" borderId="0" xfId="0" applyAlignment="1">
      <alignment horizontal="center"/>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12" borderId="14" xfId="0" applyFont="1" applyFill="1" applyBorder="1" applyAlignment="1">
      <alignment horizontal="center" vertical="center" wrapText="1"/>
    </xf>
    <xf numFmtId="0" fontId="2" fillId="13" borderId="14" xfId="0" applyFont="1" applyFill="1" applyBorder="1" applyAlignment="1">
      <alignment horizontal="center" vertical="center" wrapText="1"/>
    </xf>
    <xf numFmtId="0" fontId="2" fillId="8" borderId="14" xfId="0" applyFont="1" applyFill="1" applyBorder="1" applyAlignment="1">
      <alignment vertical="center" wrapText="1"/>
    </xf>
    <xf numFmtId="0" fontId="2" fillId="8" borderId="13" xfId="0" applyFont="1" applyFill="1" applyBorder="1" applyAlignment="1">
      <alignment vertical="center" wrapText="1"/>
    </xf>
    <xf numFmtId="0" fontId="2" fillId="12" borderId="14" xfId="0" applyFont="1" applyFill="1" applyBorder="1" applyAlignment="1">
      <alignment vertical="center" wrapText="1"/>
    </xf>
    <xf numFmtId="0" fontId="2" fillId="8" borderId="15" xfId="0" applyFont="1" applyFill="1" applyBorder="1" applyAlignment="1">
      <alignment vertical="center" wrapText="1"/>
    </xf>
    <xf numFmtId="0" fontId="2" fillId="0" borderId="13" xfId="0" applyFont="1" applyBorder="1" applyAlignment="1">
      <alignment vertical="center" wrapText="1"/>
    </xf>
    <xf numFmtId="0" fontId="2" fillId="0" borderId="16" xfId="0" applyFont="1" applyBorder="1" applyAlignment="1">
      <alignment vertical="center" wrapText="1"/>
    </xf>
    <xf numFmtId="0" fontId="2" fillId="13" borderId="14" xfId="0" applyFont="1" applyFill="1" applyBorder="1" applyAlignment="1">
      <alignment vertical="center" wrapText="1"/>
    </xf>
    <xf numFmtId="0" fontId="2" fillId="0" borderId="14" xfId="0" applyFont="1" applyBorder="1" applyAlignment="1">
      <alignment vertical="center" wrapText="1"/>
    </xf>
    <xf numFmtId="0" fontId="6" fillId="8" borderId="14" xfId="0" applyFont="1" applyFill="1" applyBorder="1" applyAlignment="1">
      <alignment vertical="center" wrapText="1"/>
    </xf>
    <xf numFmtId="0" fontId="1" fillId="2" borderId="8" xfId="0" applyFont="1" applyFill="1" applyBorder="1" applyAlignment="1">
      <alignment horizontal="center" vertical="center" wrapText="1"/>
    </xf>
    <xf numFmtId="0" fontId="13" fillId="0" borderId="0" xfId="61" applyAlignment="1" applyProtection="1">
      <alignment wrapText="1"/>
    </xf>
    <xf numFmtId="0" fontId="2" fillId="10" borderId="11" xfId="0" applyFont="1" applyFill="1" applyBorder="1" applyAlignment="1">
      <alignment vertical="center" wrapText="1"/>
    </xf>
    <xf numFmtId="0" fontId="15" fillId="0" borderId="11" xfId="0" applyFont="1" applyBorder="1"/>
    <xf numFmtId="0" fontId="14" fillId="12" borderId="11" xfId="0" applyFont="1" applyFill="1" applyBorder="1" applyAlignment="1">
      <alignment vertical="center" wrapText="1"/>
    </xf>
    <xf numFmtId="3" fontId="15" fillId="0" borderId="11" xfId="0" applyNumberFormat="1" applyFont="1" applyBorder="1"/>
    <xf numFmtId="0" fontId="10" fillId="17" borderId="11" xfId="0" applyFont="1" applyFill="1" applyBorder="1" applyAlignment="1">
      <alignment vertical="center" wrapText="1"/>
    </xf>
    <xf numFmtId="0" fontId="10" fillId="17" borderId="18" xfId="0" applyFont="1" applyFill="1" applyBorder="1" applyAlignment="1">
      <alignment vertical="center" wrapText="1"/>
    </xf>
    <xf numFmtId="0" fontId="0" fillId="0" borderId="0" xfId="0" applyFill="1"/>
    <xf numFmtId="0" fontId="11" fillId="0" borderId="0" xfId="0" applyFont="1"/>
    <xf numFmtId="3" fontId="14" fillId="19" borderId="11" xfId="0" applyNumberFormat="1" applyFont="1" applyFill="1" applyBorder="1" applyAlignment="1">
      <alignment horizontal="center" vertical="center" wrapText="1"/>
    </xf>
    <xf numFmtId="3" fontId="14" fillId="19" borderId="11" xfId="0" applyNumberFormat="1" applyFont="1" applyFill="1" applyBorder="1"/>
    <xf numFmtId="3" fontId="14" fillId="19" borderId="11" xfId="0" applyNumberFormat="1" applyFont="1" applyFill="1" applyBorder="1" applyAlignment="1">
      <alignment vertical="center" wrapText="1"/>
    </xf>
    <xf numFmtId="3" fontId="7" fillId="20" borderId="11" xfId="0" applyNumberFormat="1" applyFont="1" applyFill="1" applyBorder="1" applyAlignment="1">
      <alignment horizontal="center" vertical="center" wrapText="1"/>
    </xf>
    <xf numFmtId="3" fontId="7" fillId="20" borderId="11" xfId="0" applyNumberFormat="1" applyFont="1" applyFill="1" applyBorder="1" applyAlignment="1">
      <alignment vertical="center" wrapText="1"/>
    </xf>
    <xf numFmtId="3" fontId="15" fillId="19" borderId="11" xfId="0" applyNumberFormat="1" applyFont="1" applyFill="1" applyBorder="1"/>
    <xf numFmtId="3" fontId="16" fillId="19" borderId="11" xfId="0" applyNumberFormat="1" applyFont="1" applyFill="1" applyBorder="1"/>
    <xf numFmtId="3" fontId="14" fillId="0" borderId="11" xfId="0" applyNumberFormat="1" applyFont="1" applyFill="1" applyBorder="1" applyAlignment="1">
      <alignment vertical="center" wrapText="1"/>
    </xf>
    <xf numFmtId="3" fontId="18" fillId="20" borderId="11" xfId="0" applyNumberFormat="1" applyFont="1" applyFill="1" applyBorder="1" applyAlignment="1">
      <alignment vertical="center" wrapText="1"/>
    </xf>
    <xf numFmtId="3" fontId="18" fillId="19" borderId="12" xfId="0" applyNumberFormat="1" applyFont="1" applyFill="1" applyBorder="1" applyAlignment="1">
      <alignment horizontal="right" vertical="center" wrapText="1"/>
    </xf>
    <xf numFmtId="3" fontId="14" fillId="0" borderId="11" xfId="0" applyNumberFormat="1" applyFont="1" applyFill="1" applyBorder="1" applyAlignment="1">
      <alignment horizontal="right" vertical="center" wrapText="1"/>
    </xf>
    <xf numFmtId="3" fontId="14" fillId="0" borderId="0" xfId="0" applyNumberFormat="1" applyFont="1" applyFill="1" applyBorder="1" applyAlignment="1">
      <alignment vertical="center" wrapText="1"/>
    </xf>
    <xf numFmtId="3" fontId="17" fillId="0" borderId="0" xfId="0" applyNumberFormat="1" applyFont="1" applyFill="1" applyBorder="1" applyAlignment="1">
      <alignment vertical="center" wrapText="1"/>
    </xf>
    <xf numFmtId="3" fontId="14" fillId="0" borderId="0" xfId="0" applyNumberFormat="1" applyFont="1" applyFill="1" applyBorder="1" applyAlignment="1">
      <alignment horizontal="right" vertical="center" wrapText="1"/>
    </xf>
    <xf numFmtId="3" fontId="18" fillId="19" borderId="11" xfId="0" applyNumberFormat="1" applyFont="1" applyFill="1" applyBorder="1" applyAlignment="1">
      <alignment vertical="center" wrapText="1"/>
    </xf>
    <xf numFmtId="3" fontId="14" fillId="19" borderId="11" xfId="0" applyNumberFormat="1" applyFont="1" applyFill="1" applyBorder="1" applyAlignment="1">
      <alignment horizontal="right" vertical="center" wrapText="1"/>
    </xf>
    <xf numFmtId="0" fontId="2" fillId="3"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3" fontId="18" fillId="19" borderId="4" xfId="0" applyNumberFormat="1" applyFont="1" applyFill="1" applyBorder="1" applyAlignment="1">
      <alignment vertical="center" wrapText="1"/>
    </xf>
    <xf numFmtId="3" fontId="20" fillId="19" borderId="7" xfId="0" applyNumberFormat="1" applyFont="1" applyFill="1" applyBorder="1" applyAlignment="1">
      <alignment vertical="center" wrapText="1"/>
    </xf>
    <xf numFmtId="3" fontId="21" fillId="0" borderId="11" xfId="0" applyNumberFormat="1" applyFont="1" applyBorder="1"/>
    <xf numFmtId="3" fontId="0" fillId="12" borderId="11" xfId="0" applyNumberFormat="1" applyFill="1" applyBorder="1"/>
    <xf numFmtId="0" fontId="2" fillId="0" borderId="1" xfId="0" applyFont="1" applyBorder="1" applyAlignment="1">
      <alignment vertical="center" wrapText="1"/>
    </xf>
    <xf numFmtId="3" fontId="2" fillId="1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0" borderId="1" xfId="0" applyFont="1" applyFill="1" applyBorder="1" applyAlignment="1">
      <alignment vertical="center" wrapText="1"/>
    </xf>
    <xf numFmtId="0" fontId="2" fillId="6" borderId="1" xfId="0" applyFont="1" applyFill="1" applyBorder="1" applyAlignment="1">
      <alignment vertical="center" wrapText="1"/>
    </xf>
    <xf numFmtId="0" fontId="2" fillId="7" borderId="1" xfId="0" applyFont="1" applyFill="1" applyBorder="1" applyAlignment="1">
      <alignment vertical="center" wrapText="1"/>
    </xf>
    <xf numFmtId="0" fontId="2" fillId="12" borderId="1" xfId="0" applyFont="1" applyFill="1" applyBorder="1" applyAlignment="1">
      <alignment vertical="center" wrapText="1"/>
    </xf>
    <xf numFmtId="0" fontId="2" fillId="0" borderId="1" xfId="0" applyFont="1" applyBorder="1" applyAlignment="1">
      <alignment vertical="center" wrapText="1"/>
    </xf>
    <xf numFmtId="0" fontId="2" fillId="13" borderId="1" xfId="0" applyFont="1" applyFill="1" applyBorder="1" applyAlignment="1">
      <alignment vertical="center" wrapText="1"/>
    </xf>
    <xf numFmtId="0" fontId="2" fillId="9" borderId="1" xfId="0" applyFont="1" applyFill="1" applyBorder="1" applyAlignment="1">
      <alignment vertical="center" wrapText="1"/>
    </xf>
    <xf numFmtId="0" fontId="2" fillId="10" borderId="1" xfId="0" applyFont="1" applyFill="1" applyBorder="1" applyAlignment="1">
      <alignment vertical="center" wrapText="1"/>
    </xf>
    <xf numFmtId="0" fontId="11" fillId="18" borderId="17" xfId="0" applyFont="1" applyFill="1" applyBorder="1"/>
    <xf numFmtId="0" fontId="11" fillId="18" borderId="11" xfId="0" applyFont="1" applyFill="1" applyBorder="1" applyAlignment="1">
      <alignment wrapText="1"/>
    </xf>
    <xf numFmtId="0" fontId="11" fillId="18" borderId="19" xfId="0" applyFont="1" applyFill="1" applyBorder="1"/>
    <xf numFmtId="3" fontId="11" fillId="0" borderId="11" xfId="0" applyNumberFormat="1" applyFont="1" applyFill="1" applyBorder="1"/>
    <xf numFmtId="3" fontId="22" fillId="0" borderId="11" xfId="0" applyNumberFormat="1" applyFont="1" applyFill="1" applyBorder="1"/>
    <xf numFmtId="3" fontId="11" fillId="0" borderId="0" xfId="0" applyNumberFormat="1" applyFont="1" applyFill="1" applyAlignment="1">
      <alignment horizontal="left"/>
    </xf>
    <xf numFmtId="0" fontId="1" fillId="10" borderId="11" xfId="0" applyFont="1" applyFill="1" applyBorder="1" applyAlignment="1">
      <alignment vertical="center" wrapText="1"/>
    </xf>
    <xf numFmtId="0" fontId="12" fillId="0" borderId="11" xfId="0" applyFont="1" applyBorder="1" applyAlignment="1">
      <alignment wrapText="1"/>
    </xf>
    <xf numFmtId="0" fontId="0" fillId="0" borderId="0" xfId="0" applyAlignment="1">
      <alignment wrapText="1"/>
    </xf>
    <xf numFmtId="9" fontId="11" fillId="0" borderId="0" xfId="0" applyNumberFormat="1" applyFont="1" applyAlignment="1">
      <alignment horizontal="center"/>
    </xf>
    <xf numFmtId="4" fontId="12" fillId="0" borderId="11" xfId="0" applyNumberFormat="1" applyFont="1" applyBorder="1" applyAlignment="1">
      <alignment horizontal="right"/>
    </xf>
    <xf numFmtId="0" fontId="19" fillId="12" borderId="11" xfId="0" applyFont="1" applyFill="1" applyBorder="1"/>
    <xf numFmtId="0" fontId="23" fillId="22" borderId="11" xfId="0" applyFont="1" applyFill="1" applyBorder="1" applyAlignment="1">
      <alignment vertical="center" wrapText="1"/>
    </xf>
    <xf numFmtId="3" fontId="24" fillId="18" borderId="11" xfId="0" applyNumberFormat="1" applyFont="1" applyFill="1" applyBorder="1" applyAlignment="1">
      <alignment wrapText="1"/>
    </xf>
    <xf numFmtId="3" fontId="12" fillId="0" borderId="11" xfId="0" applyNumberFormat="1" applyFont="1" applyBorder="1" applyAlignment="1">
      <alignment horizontal="right"/>
    </xf>
    <xf numFmtId="4" fontId="0" fillId="0" borderId="11" xfId="0" applyNumberFormat="1" applyBorder="1"/>
    <xf numFmtId="3" fontId="19" fillId="0" borderId="11" xfId="0" applyNumberFormat="1" applyFont="1" applyBorder="1"/>
    <xf numFmtId="0" fontId="11" fillId="0" borderId="0" xfId="0" applyFont="1" applyAlignment="1">
      <alignment horizontal="right"/>
    </xf>
    <xf numFmtId="0" fontId="11" fillId="0" borderId="0" xfId="0" applyFont="1" applyAlignment="1">
      <alignment horizontal="right" vertical="center"/>
    </xf>
    <xf numFmtId="0" fontId="2" fillId="0" borderId="1" xfId="0" applyFont="1" applyBorder="1" applyAlignment="1">
      <alignment vertical="center" wrapText="1"/>
    </xf>
    <xf numFmtId="0" fontId="2" fillId="0" borderId="1" xfId="0" applyFont="1" applyBorder="1" applyAlignment="1">
      <alignment vertical="center" wrapText="1"/>
    </xf>
    <xf numFmtId="0" fontId="2" fillId="8" borderId="20" xfId="0" applyFont="1" applyFill="1" applyBorder="1" applyAlignment="1">
      <alignment vertical="center" wrapText="1"/>
    </xf>
    <xf numFmtId="0" fontId="28" fillId="5" borderId="1" xfId="0" applyFont="1" applyFill="1" applyBorder="1" applyAlignment="1">
      <alignment vertical="center" wrapText="1"/>
    </xf>
    <xf numFmtId="0" fontId="28" fillId="0" borderId="1" xfId="0" applyFont="1" applyBorder="1" applyAlignment="1">
      <alignment vertical="center" wrapText="1"/>
    </xf>
    <xf numFmtId="3" fontId="28" fillId="12" borderId="1" xfId="0" applyNumberFormat="1" applyFont="1" applyFill="1" applyBorder="1" applyAlignment="1">
      <alignment horizontal="center" vertical="center" wrapText="1"/>
    </xf>
    <xf numFmtId="0" fontId="28" fillId="8" borderId="1" xfId="0" applyFont="1" applyFill="1" applyBorder="1" applyAlignment="1">
      <alignment vertical="center" wrapText="1"/>
    </xf>
    <xf numFmtId="0" fontId="28" fillId="5"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8"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2" fillId="0" borderId="0" xfId="0" applyFont="1" applyAlignment="1">
      <alignment horizontal="right" vertical="center"/>
    </xf>
    <xf numFmtId="0" fontId="28" fillId="0" borderId="0" xfId="0" applyFont="1" applyFill="1" applyBorder="1" applyAlignment="1">
      <alignment horizontal="center" vertical="center" wrapText="1"/>
    </xf>
    <xf numFmtId="0" fontId="19" fillId="0" borderId="0" xfId="0" applyFont="1"/>
    <xf numFmtId="0" fontId="28" fillId="0" borderId="0" xfId="0" applyFont="1" applyFill="1" applyBorder="1" applyAlignment="1">
      <alignment vertical="center" wrapText="1"/>
    </xf>
    <xf numFmtId="0" fontId="22" fillId="0" borderId="0" xfId="0" applyFont="1" applyAlignment="1">
      <alignment horizontal="right"/>
    </xf>
    <xf numFmtId="3" fontId="10" fillId="12" borderId="0" xfId="0" applyNumberFormat="1" applyFont="1" applyFill="1" applyAlignment="1">
      <alignment horizontal="center" vertical="center"/>
    </xf>
    <xf numFmtId="0" fontId="2" fillId="0" borderId="3"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wrapText="1"/>
    </xf>
    <xf numFmtId="3" fontId="3" fillId="12"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27" fillId="0" borderId="1" xfId="61" applyFont="1" applyFill="1" applyBorder="1" applyAlignment="1" applyProtection="1">
      <alignment horizontal="center" vertical="center" wrapText="1"/>
    </xf>
    <xf numFmtId="0" fontId="3" fillId="23" borderId="1" xfId="0" applyFont="1" applyFill="1" applyBorder="1" applyAlignment="1">
      <alignment vertical="center" wrapText="1"/>
    </xf>
    <xf numFmtId="0" fontId="11" fillId="24" borderId="0" xfId="0" applyFont="1" applyFill="1" applyAlignment="1">
      <alignment horizontal="right"/>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vertical="center" wrapText="1"/>
    </xf>
    <xf numFmtId="0" fontId="11" fillId="24" borderId="0" xfId="0" applyFont="1" applyFill="1" applyAlignment="1">
      <alignment horizontal="right" vertical="center"/>
    </xf>
    <xf numFmtId="0" fontId="11" fillId="0" borderId="0" xfId="0" applyFont="1" applyFill="1" applyAlignment="1">
      <alignment horizontal="right"/>
    </xf>
    <xf numFmtId="0" fontId="14" fillId="0" borderId="1" xfId="61" applyFont="1" applyFill="1" applyBorder="1" applyAlignment="1" applyProtection="1">
      <alignment horizontal="center" vertical="center" wrapText="1"/>
    </xf>
    <xf numFmtId="0" fontId="26" fillId="0" borderId="1" xfId="61" applyFont="1" applyFill="1" applyBorder="1" applyAlignment="1" applyProtection="1">
      <alignment horizontal="center" vertical="center" wrapText="1"/>
    </xf>
    <xf numFmtId="0" fontId="27" fillId="0" borderId="1" xfId="61" applyFont="1" applyBorder="1" applyAlignment="1" applyProtection="1">
      <alignment horizontal="center" vertical="center" wrapText="1"/>
    </xf>
    <xf numFmtId="0" fontId="0" fillId="0" borderId="0" xfId="0" applyFill="1" applyAlignment="1">
      <alignment horizontal="center"/>
    </xf>
    <xf numFmtId="3" fontId="2"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8" fillId="6" borderId="1" xfId="0" applyFont="1" applyFill="1" applyBorder="1" applyAlignment="1">
      <alignment vertical="center" wrapText="1"/>
    </xf>
    <xf numFmtId="0" fontId="0" fillId="0" borderId="0" xfId="0" applyAlignment="1">
      <alignment horizontal="center" vertical="center"/>
    </xf>
    <xf numFmtId="0" fontId="14" fillId="0" borderId="1" xfId="0" applyFont="1" applyBorder="1" applyAlignment="1">
      <alignment horizontal="center" vertical="center"/>
    </xf>
    <xf numFmtId="0" fontId="27" fillId="0" borderId="0" xfId="61" applyFont="1" applyAlignment="1" applyProtection="1">
      <alignment horizontal="center" vertical="center" wrapText="1"/>
    </xf>
    <xf numFmtId="0" fontId="32" fillId="9" borderId="1" xfId="0" applyFont="1" applyFill="1" applyBorder="1" applyAlignment="1">
      <alignment vertical="center" wrapText="1"/>
    </xf>
    <xf numFmtId="0" fontId="32" fillId="9" borderId="1" xfId="0" applyFont="1" applyFill="1" applyBorder="1" applyAlignment="1">
      <alignment vertical="center"/>
    </xf>
    <xf numFmtId="0" fontId="32" fillId="0" borderId="1" xfId="0" applyFont="1" applyBorder="1" applyAlignment="1">
      <alignment wrapText="1"/>
    </xf>
    <xf numFmtId="164" fontId="0" fillId="0" borderId="1" xfId="0" applyNumberFormat="1" applyBorder="1"/>
    <xf numFmtId="0" fontId="32" fillId="0" borderId="1" xfId="0" applyFont="1" applyBorder="1"/>
    <xf numFmtId="0" fontId="0" fillId="0" borderId="1" xfId="0" applyBorder="1"/>
    <xf numFmtId="0" fontId="32" fillId="0" borderId="1" xfId="0" applyFont="1" applyBorder="1" applyAlignment="1">
      <alignment wrapText="1" shrinkToFit="1"/>
    </xf>
    <xf numFmtId="0" fontId="11" fillId="0" borderId="0" xfId="0" applyFont="1" applyFill="1" applyAlignment="1">
      <alignment horizontal="right" vertical="center"/>
    </xf>
    <xf numFmtId="0" fontId="11" fillId="19" borderId="11" xfId="0" applyFont="1" applyFill="1" applyBorder="1"/>
    <xf numFmtId="3" fontId="29" fillId="19" borderId="11" xfId="0" applyNumberFormat="1" applyFont="1" applyFill="1" applyBorder="1" applyAlignment="1">
      <alignment horizontal="left"/>
    </xf>
    <xf numFmtId="3" fontId="2" fillId="0" borderId="11" xfId="0" applyNumberFormat="1" applyFont="1" applyFill="1" applyBorder="1" applyAlignment="1">
      <alignment horizontal="center" vertical="center" wrapText="1"/>
    </xf>
    <xf numFmtId="0" fontId="34" fillId="0" borderId="11" xfId="0" applyFont="1" applyBorder="1"/>
    <xf numFmtId="3" fontId="35" fillId="0" borderId="11" xfId="0" applyNumberFormat="1" applyFont="1" applyBorder="1"/>
    <xf numFmtId="0" fontId="35" fillId="0" borderId="11" xfId="0" applyFont="1" applyBorder="1"/>
    <xf numFmtId="3" fontId="19" fillId="0" borderId="0" xfId="0" applyNumberFormat="1" applyFont="1"/>
    <xf numFmtId="3" fontId="0" fillId="0" borderId="11" xfId="0" applyNumberFormat="1" applyFont="1" applyBorder="1"/>
    <xf numFmtId="0" fontId="35" fillId="0" borderId="0" xfId="0" applyFont="1"/>
    <xf numFmtId="0" fontId="28" fillId="5" borderId="8" xfId="0" applyFont="1" applyFill="1" applyBorder="1" applyAlignment="1">
      <alignment vertical="center" wrapText="1"/>
    </xf>
    <xf numFmtId="10" fontId="19" fillId="0" borderId="11" xfId="0" applyNumberFormat="1" applyFont="1" applyBorder="1"/>
    <xf numFmtId="0" fontId="28" fillId="5" borderId="6" xfId="0" applyFont="1" applyFill="1" applyBorder="1" applyAlignment="1">
      <alignment vertical="center" wrapText="1"/>
    </xf>
    <xf numFmtId="0" fontId="2" fillId="0" borderId="1" xfId="0" applyFont="1" applyBorder="1" applyAlignment="1">
      <alignment vertical="center" wrapText="1"/>
    </xf>
    <xf numFmtId="3" fontId="19" fillId="0" borderId="11" xfId="0" applyNumberFormat="1" applyFont="1" applyBorder="1" applyAlignment="1">
      <alignment horizontal="center"/>
    </xf>
    <xf numFmtId="10" fontId="0" fillId="12" borderId="11" xfId="0" applyNumberFormat="1" applyFill="1" applyBorder="1"/>
    <xf numFmtId="0" fontId="11" fillId="0" borderId="11" xfId="0" applyFont="1" applyBorder="1" applyAlignment="1">
      <alignment horizontal="center" vertical="center"/>
    </xf>
    <xf numFmtId="0" fontId="26" fillId="0" borderId="1" xfId="61" applyFont="1" applyBorder="1" applyAlignment="1" applyProtection="1">
      <alignment horizontal="center" vertical="center" wrapText="1"/>
    </xf>
    <xf numFmtId="0" fontId="20" fillId="0" borderId="0" xfId="0" applyFont="1" applyAlignment="1">
      <alignment wrapText="1"/>
    </xf>
    <xf numFmtId="0" fontId="2" fillId="0" borderId="1" xfId="0" applyFont="1" applyBorder="1" applyAlignment="1">
      <alignment horizontal="left" vertical="center" wrapText="1"/>
    </xf>
    <xf numFmtId="0" fontId="25" fillId="0" borderId="1" xfId="61" applyFont="1" applyBorder="1" applyAlignment="1" applyProtection="1">
      <alignment horizontal="left" vertical="center" wrapText="1"/>
    </xf>
    <xf numFmtId="0" fontId="2" fillId="0" borderId="1" xfId="0" applyFont="1" applyFill="1" applyBorder="1" applyAlignment="1">
      <alignment horizontal="left" vertical="center" wrapText="1"/>
    </xf>
    <xf numFmtId="3" fontId="19" fillId="0" borderId="11" xfId="0" applyNumberFormat="1" applyFont="1" applyBorder="1" applyAlignment="1">
      <alignment wrapText="1"/>
    </xf>
    <xf numFmtId="0" fontId="25" fillId="0" borderId="1" xfId="61" applyFont="1" applyFill="1" applyBorder="1" applyAlignment="1" applyProtection="1">
      <alignment horizontal="left" vertical="center" wrapText="1"/>
    </xf>
    <xf numFmtId="0" fontId="26" fillId="0" borderId="1" xfId="61" applyFont="1" applyFill="1" applyBorder="1" applyAlignment="1" applyProtection="1">
      <alignment horizontal="left" vertical="center" wrapText="1"/>
    </xf>
    <xf numFmtId="0" fontId="6" fillId="5" borderId="1" xfId="0" applyFont="1" applyFill="1" applyBorder="1" applyAlignment="1">
      <alignment horizontal="center" vertical="center" wrapText="1"/>
    </xf>
    <xf numFmtId="0" fontId="6" fillId="0" borderId="1" xfId="0" applyFont="1" applyBorder="1" applyAlignment="1">
      <alignment vertical="center" wrapText="1"/>
    </xf>
    <xf numFmtId="3" fontId="6" fillId="1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8" borderId="1" xfId="0" applyFont="1" applyFill="1" applyBorder="1" applyAlignment="1">
      <alignment horizontal="center" vertical="center" wrapText="1"/>
    </xf>
    <xf numFmtId="0" fontId="36" fillId="0" borderId="1" xfId="61"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vertical="center" wrapText="1"/>
    </xf>
    <xf numFmtId="0" fontId="6" fillId="8" borderId="1" xfId="0" applyFont="1" applyFill="1" applyBorder="1" applyAlignment="1">
      <alignment vertical="center" wrapText="1"/>
    </xf>
    <xf numFmtId="0" fontId="6" fillId="0" borderId="1" xfId="0" applyFont="1" applyFill="1" applyBorder="1" applyAlignment="1">
      <alignment vertical="center" wrapText="1"/>
    </xf>
    <xf numFmtId="0" fontId="27" fillId="0" borderId="1" xfId="61" applyFont="1" applyFill="1" applyBorder="1" applyAlignment="1" applyProtection="1">
      <alignment vertical="center" wrapText="1"/>
    </xf>
    <xf numFmtId="0" fontId="6" fillId="6" borderId="1" xfId="0" applyFont="1" applyFill="1" applyBorder="1" applyAlignment="1">
      <alignment vertical="center" wrapText="1"/>
    </xf>
    <xf numFmtId="0" fontId="6" fillId="7" borderId="1" xfId="0" applyFont="1" applyFill="1" applyBorder="1" applyAlignment="1">
      <alignment vertical="center" wrapText="1"/>
    </xf>
    <xf numFmtId="0" fontId="6" fillId="12" borderId="1" xfId="0" applyFont="1" applyFill="1" applyBorder="1" applyAlignment="1">
      <alignment vertical="center" wrapText="1"/>
    </xf>
    <xf numFmtId="0" fontId="13" fillId="0" borderId="1" xfId="61" applyFill="1" applyBorder="1" applyAlignment="1" applyProtection="1">
      <alignment vertical="center" wrapText="1"/>
    </xf>
    <xf numFmtId="0" fontId="37" fillId="8" borderId="1" xfId="0" applyFont="1" applyFill="1" applyBorder="1" applyAlignment="1">
      <alignment vertical="center" wrapText="1"/>
    </xf>
    <xf numFmtId="0" fontId="37" fillId="0" borderId="1" xfId="0" applyFont="1" applyBorder="1" applyAlignment="1">
      <alignment vertical="center" wrapText="1"/>
    </xf>
    <xf numFmtId="3" fontId="37" fillId="12" borderId="1" xfId="0" applyNumberFormat="1" applyFont="1" applyFill="1" applyBorder="1" applyAlignment="1">
      <alignment horizontal="center" vertical="center" wrapText="1"/>
    </xf>
    <xf numFmtId="0" fontId="37" fillId="0" borderId="1" xfId="0" applyFont="1" applyFill="1" applyBorder="1" applyAlignment="1">
      <alignment vertical="center" wrapText="1"/>
    </xf>
    <xf numFmtId="3" fontId="0" fillId="0" borderId="0" xfId="0" applyNumberFormat="1" applyAlignment="1">
      <alignment horizontal="center"/>
    </xf>
    <xf numFmtId="0" fontId="1" fillId="2"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Alignment="1">
      <alignment horizontal="left"/>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2" fillId="0" borderId="1" xfId="0" applyFont="1" applyBorder="1" applyAlignment="1">
      <alignment horizontal="left"/>
    </xf>
    <xf numFmtId="0" fontId="0" fillId="0" borderId="0" xfId="0" applyFill="1" applyBorder="1" applyAlignment="1">
      <alignment horizontal="left"/>
    </xf>
    <xf numFmtId="0" fontId="11" fillId="25" borderId="0" xfId="0" applyFont="1" applyFill="1" applyAlignment="1">
      <alignment horizontal="right" vertical="center"/>
    </xf>
    <xf numFmtId="3" fontId="3" fillId="17" borderId="4" xfId="0" applyNumberFormat="1" applyFont="1" applyFill="1" applyBorder="1" applyAlignment="1">
      <alignment horizontal="center" vertical="center" wrapText="1"/>
    </xf>
    <xf numFmtId="3" fontId="28" fillId="17" borderId="4" xfId="0" applyNumberFormat="1" applyFont="1" applyFill="1" applyBorder="1" applyAlignment="1">
      <alignment horizontal="center" vertical="center" wrapText="1"/>
    </xf>
    <xf numFmtId="3" fontId="10" fillId="17" borderId="0" xfId="0" applyNumberFormat="1" applyFont="1" applyFill="1" applyAlignment="1">
      <alignment horizontal="center" vertical="center"/>
    </xf>
    <xf numFmtId="3" fontId="28" fillId="17" borderId="2" xfId="0" applyNumberFormat="1" applyFont="1" applyFill="1" applyBorder="1" applyAlignment="1">
      <alignment horizontal="center" vertical="center" wrapText="1"/>
    </xf>
    <xf numFmtId="0" fontId="11" fillId="18" borderId="17" xfId="0" applyFont="1" applyFill="1" applyBorder="1" applyAlignment="1">
      <alignment wrapText="1"/>
    </xf>
    <xf numFmtId="3" fontId="33" fillId="25" borderId="11" xfId="0" applyNumberFormat="1" applyFont="1" applyFill="1" applyBorder="1" applyAlignment="1">
      <alignment horizontal="left"/>
    </xf>
    <xf numFmtId="4" fontId="0" fillId="0" borderId="0" xfId="0" applyNumberFormat="1"/>
    <xf numFmtId="0" fontId="38" fillId="0" borderId="11" xfId="0" applyFont="1" applyBorder="1" applyAlignment="1">
      <alignment wrapText="1"/>
    </xf>
    <xf numFmtId="4" fontId="38" fillId="0" borderId="11" xfId="0" applyNumberFormat="1" applyFont="1" applyBorder="1" applyAlignment="1">
      <alignment horizontal="right"/>
    </xf>
    <xf numFmtId="3" fontId="38" fillId="0" borderId="11" xfId="0" applyNumberFormat="1" applyFont="1" applyBorder="1" applyAlignment="1">
      <alignment horizontal="right"/>
    </xf>
    <xf numFmtId="0" fontId="38" fillId="0" borderId="0" xfId="0" applyFont="1" applyFill="1" applyBorder="1" applyAlignment="1">
      <alignment horizontal="center" vertical="center" wrapText="1"/>
    </xf>
    <xf numFmtId="0" fontId="39" fillId="10" borderId="11" xfId="0" applyFont="1" applyFill="1" applyBorder="1" applyAlignment="1">
      <alignment vertical="center" wrapText="1"/>
    </xf>
    <xf numFmtId="0" fontId="11" fillId="0" borderId="11" xfId="0" applyFont="1" applyFill="1" applyBorder="1"/>
    <xf numFmtId="0" fontId="11" fillId="0" borderId="11" xfId="0" applyFont="1" applyFill="1" applyBorder="1" applyAlignment="1">
      <alignment wrapText="1"/>
    </xf>
    <xf numFmtId="0" fontId="11" fillId="26" borderId="11" xfId="0" applyFont="1" applyFill="1" applyBorder="1"/>
    <xf numFmtId="0" fontId="11" fillId="27" borderId="21" xfId="0" applyFont="1" applyFill="1" applyBorder="1"/>
    <xf numFmtId="0" fontId="0" fillId="27" borderId="21" xfId="0" applyFill="1" applyBorder="1"/>
    <xf numFmtId="0" fontId="0" fillId="18" borderId="21" xfId="0" applyFill="1" applyBorder="1"/>
    <xf numFmtId="0" fontId="0" fillId="0" borderId="22" xfId="0" applyFill="1" applyBorder="1"/>
    <xf numFmtId="0" fontId="11" fillId="15" borderId="11" xfId="0" applyFont="1" applyFill="1" applyBorder="1"/>
    <xf numFmtId="3" fontId="21" fillId="0" borderId="0" xfId="0" applyNumberFormat="1" applyFont="1"/>
    <xf numFmtId="0" fontId="11" fillId="14" borderId="11" xfId="0" applyFont="1" applyFill="1" applyBorder="1"/>
    <xf numFmtId="0" fontId="11" fillId="14" borderId="11" xfId="0" applyFont="1" applyFill="1" applyBorder="1" applyAlignment="1">
      <alignment wrapText="1"/>
    </xf>
    <xf numFmtId="0" fontId="11" fillId="28" borderId="11" xfId="0" applyFont="1" applyFill="1" applyBorder="1"/>
    <xf numFmtId="0" fontId="11" fillId="28" borderId="11" xfId="0" applyFont="1" applyFill="1" applyBorder="1" applyAlignment="1">
      <alignment wrapText="1"/>
    </xf>
    <xf numFmtId="0" fontId="11" fillId="28" borderId="18" xfId="0" applyFont="1" applyFill="1" applyBorder="1"/>
    <xf numFmtId="0" fontId="11" fillId="29" borderId="11" xfId="0" applyFont="1" applyFill="1" applyBorder="1"/>
    <xf numFmtId="0" fontId="22" fillId="16" borderId="11" xfId="0" applyFont="1" applyFill="1" applyBorder="1" applyAlignment="1">
      <alignment wrapText="1"/>
    </xf>
    <xf numFmtId="0" fontId="21" fillId="0" borderId="0" xfId="0" applyFont="1"/>
    <xf numFmtId="4" fontId="21" fillId="0" borderId="0" xfId="0" applyNumberFormat="1" applyFont="1"/>
    <xf numFmtId="0" fontId="2" fillId="3" borderId="11" xfId="0" applyFont="1" applyFill="1" applyBorder="1" applyAlignment="1">
      <alignment horizontal="center" vertical="center" wrapText="1"/>
    </xf>
    <xf numFmtId="3" fontId="0" fillId="0" borderId="18" xfId="0" applyNumberFormat="1" applyBorder="1"/>
    <xf numFmtId="3" fontId="38" fillId="0" borderId="0" xfId="0" applyNumberFormat="1" applyFont="1"/>
    <xf numFmtId="3" fontId="38" fillId="0" borderId="11" xfId="0" applyNumberFormat="1" applyFont="1" applyBorder="1"/>
    <xf numFmtId="3" fontId="38" fillId="0" borderId="0" xfId="0" applyNumberFormat="1" applyFont="1" applyAlignment="1">
      <alignment vertical="center"/>
    </xf>
    <xf numFmtId="3" fontId="38" fillId="0" borderId="18" xfId="0" applyNumberFormat="1" applyFont="1" applyBorder="1"/>
    <xf numFmtId="3" fontId="41" fillId="0" borderId="0" xfId="0" applyNumberFormat="1" applyFont="1"/>
    <xf numFmtId="3" fontId="38" fillId="12" borderId="11" xfId="0" applyNumberFormat="1" applyFont="1" applyFill="1" applyBorder="1"/>
    <xf numFmtId="4" fontId="42" fillId="0" borderId="11" xfId="0" applyNumberFormat="1" applyFont="1" applyBorder="1" applyAlignment="1">
      <alignment horizontal="right"/>
    </xf>
    <xf numFmtId="0" fontId="0" fillId="0" borderId="0" xfId="0" applyFont="1"/>
    <xf numFmtId="3" fontId="16" fillId="0" borderId="11" xfId="0" applyNumberFormat="1" applyFont="1" applyFill="1" applyBorder="1" applyAlignment="1">
      <alignment horizontal="center" vertical="center" wrapText="1"/>
    </xf>
    <xf numFmtId="0" fontId="43" fillId="0" borderId="0" xfId="0" applyFont="1"/>
    <xf numFmtId="3" fontId="16" fillId="0" borderId="11" xfId="0" applyNumberFormat="1" applyFont="1" applyBorder="1" applyAlignment="1">
      <alignment horizontal="left" vertical="center"/>
    </xf>
    <xf numFmtId="10" fontId="15" fillId="0" borderId="11" xfId="0" applyNumberFormat="1" applyFont="1" applyBorder="1"/>
    <xf numFmtId="3" fontId="16" fillId="0" borderId="11" xfId="0" applyNumberFormat="1" applyFont="1" applyBorder="1" applyAlignment="1">
      <alignment horizontal="left"/>
    </xf>
    <xf numFmtId="3" fontId="44" fillId="0" borderId="0" xfId="0" applyNumberFormat="1" applyFont="1" applyAlignment="1">
      <alignment horizontal="left" vertical="center"/>
    </xf>
    <xf numFmtId="3" fontId="16" fillId="0" borderId="0" xfId="0" applyNumberFormat="1" applyFont="1" applyBorder="1" applyAlignment="1">
      <alignment horizontal="left" vertical="center"/>
    </xf>
    <xf numFmtId="3" fontId="45" fillId="0" borderId="11" xfId="0" applyNumberFormat="1" applyFont="1" applyFill="1" applyBorder="1" applyAlignment="1">
      <alignment horizontal="left" vertical="center" wrapText="1"/>
    </xf>
    <xf numFmtId="3" fontId="16" fillId="0" borderId="11" xfId="0" applyNumberFormat="1" applyFont="1" applyFill="1" applyBorder="1" applyAlignment="1">
      <alignment horizontal="left" vertical="center" wrapText="1"/>
    </xf>
    <xf numFmtId="10" fontId="15" fillId="0" borderId="0" xfId="0" applyNumberFormat="1" applyFont="1"/>
    <xf numFmtId="3" fontId="16" fillId="0" borderId="11" xfId="0" applyNumberFormat="1" applyFont="1" applyBorder="1" applyAlignment="1">
      <alignment horizontal="center"/>
    </xf>
    <xf numFmtId="10" fontId="16" fillId="0" borderId="11" xfId="0" applyNumberFormat="1" applyFont="1" applyBorder="1"/>
    <xf numFmtId="3" fontId="16" fillId="0" borderId="23" xfId="0" applyNumberFormat="1" applyFont="1" applyFill="1" applyBorder="1" applyAlignment="1">
      <alignment horizontal="center" vertical="center"/>
    </xf>
    <xf numFmtId="0" fontId="16" fillId="0" borderId="0" xfId="0" applyFont="1"/>
    <xf numFmtId="3" fontId="45" fillId="0" borderId="11" xfId="0" applyNumberFormat="1" applyFont="1" applyBorder="1" applyAlignment="1">
      <alignment horizontal="left"/>
    </xf>
    <xf numFmtId="10" fontId="16" fillId="0" borderId="0" xfId="0" applyNumberFormat="1" applyFont="1"/>
    <xf numFmtId="3" fontId="44" fillId="0" borderId="11" xfId="0" applyNumberFormat="1" applyFont="1" applyBorder="1" applyAlignment="1">
      <alignment horizontal="left"/>
    </xf>
    <xf numFmtId="3" fontId="45" fillId="0" borderId="11" xfId="0" applyNumberFormat="1" applyFont="1" applyFill="1" applyBorder="1" applyAlignment="1">
      <alignment horizontal="left"/>
    </xf>
    <xf numFmtId="3" fontId="44" fillId="0" borderId="11" xfId="0" applyNumberFormat="1" applyFont="1" applyFill="1" applyBorder="1" applyAlignment="1">
      <alignment horizontal="left" vertical="center" wrapText="1"/>
    </xf>
    <xf numFmtId="3" fontId="44" fillId="0" borderId="11" xfId="0" applyNumberFormat="1" applyFont="1" applyFill="1" applyBorder="1" applyAlignment="1">
      <alignment horizontal="left"/>
    </xf>
    <xf numFmtId="9" fontId="16" fillId="0" borderId="11" xfId="0" applyNumberFormat="1" applyFont="1" applyBorder="1"/>
    <xf numFmtId="0" fontId="46" fillId="2" borderId="3" xfId="0" applyFont="1" applyFill="1" applyBorder="1" applyAlignment="1">
      <alignment horizontal="center" vertical="center" wrapText="1"/>
    </xf>
    <xf numFmtId="10" fontId="16" fillId="0" borderId="11" xfId="0" applyNumberFormat="1" applyFont="1" applyFill="1" applyBorder="1"/>
    <xf numFmtId="0" fontId="22" fillId="16" borderId="19" xfId="0" applyFont="1" applyFill="1" applyBorder="1" applyAlignment="1">
      <alignment wrapText="1"/>
    </xf>
    <xf numFmtId="0" fontId="11" fillId="0" borderId="11" xfId="0" applyFont="1" applyBorder="1"/>
    <xf numFmtId="3" fontId="0" fillId="0" borderId="11" xfId="0" applyNumberFormat="1" applyFont="1" applyBorder="1" applyAlignment="1">
      <alignment horizontal="left"/>
    </xf>
    <xf numFmtId="9" fontId="0" fillId="0" borderId="11" xfId="0" applyNumberFormat="1" applyFont="1" applyBorder="1"/>
    <xf numFmtId="0" fontId="11" fillId="21" borderId="11" xfId="0" applyFont="1" applyFill="1" applyBorder="1" applyAlignment="1">
      <alignment vertical="center" wrapText="1"/>
    </xf>
    <xf numFmtId="0" fontId="11" fillId="21" borderId="11" xfId="0" applyFont="1" applyFill="1" applyBorder="1" applyAlignment="1">
      <alignment horizontal="center" vertical="center" wrapText="1"/>
    </xf>
    <xf numFmtId="0" fontId="0" fillId="0" borderId="11" xfId="0" applyBorder="1" applyAlignment="1">
      <alignment horizontal="center"/>
    </xf>
    <xf numFmtId="0" fontId="1" fillId="8"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46" fillId="8" borderId="1" xfId="0" applyFont="1" applyFill="1" applyBorder="1" applyAlignment="1">
      <alignment horizontal="center" vertical="center" wrapText="1"/>
    </xf>
    <xf numFmtId="0" fontId="47" fillId="23"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applyAlignment="1">
      <alignment horizontal="center"/>
    </xf>
    <xf numFmtId="0" fontId="46" fillId="0" borderId="1" xfId="0" applyFont="1" applyBorder="1" applyAlignment="1">
      <alignment horizontal="center" vertical="center" wrapText="1"/>
    </xf>
    <xf numFmtId="0" fontId="46" fillId="0" borderId="1" xfId="0" applyFont="1" applyBorder="1" applyAlignment="1">
      <alignment vertical="center" wrapText="1"/>
    </xf>
    <xf numFmtId="0" fontId="47" fillId="0" borderId="1" xfId="0" applyFont="1" applyBorder="1" applyAlignment="1">
      <alignment vertical="center" wrapText="1"/>
    </xf>
    <xf numFmtId="0" fontId="1" fillId="0" borderId="1" xfId="0" applyFont="1" applyBorder="1" applyAlignment="1">
      <alignment vertical="center" wrapText="1"/>
    </xf>
    <xf numFmtId="0" fontId="11" fillId="0" borderId="0" xfId="0" applyFont="1" applyFill="1" applyBorder="1"/>
    <xf numFmtId="0" fontId="11" fillId="0" borderId="0" xfId="0" applyFont="1" applyAlignment="1">
      <alignment horizontal="center" vertical="center"/>
    </xf>
    <xf numFmtId="0" fontId="42" fillId="0" borderId="11" xfId="0" applyFont="1" applyBorder="1"/>
    <xf numFmtId="0" fontId="42" fillId="0" borderId="11" xfId="0" applyFont="1" applyBorder="1" applyAlignment="1">
      <alignment wrapText="1"/>
    </xf>
    <xf numFmtId="0" fontId="15" fillId="0" borderId="0" xfId="0" applyFont="1"/>
    <xf numFmtId="0" fontId="42" fillId="27" borderId="11" xfId="0" applyFont="1" applyFill="1" applyBorder="1" applyAlignment="1">
      <alignment horizontal="center"/>
    </xf>
    <xf numFmtId="3" fontId="15" fillId="0" borderId="11" xfId="0" applyNumberFormat="1" applyFont="1" applyBorder="1" applyAlignment="1">
      <alignment vertical="center"/>
    </xf>
    <xf numFmtId="3" fontId="15" fillId="0" borderId="11" xfId="0" applyNumberFormat="1" applyFont="1" applyFill="1" applyBorder="1" applyAlignment="1">
      <alignment horizontal="center" vertical="center" wrapText="1"/>
    </xf>
    <xf numFmtId="3" fontId="29" fillId="0" borderId="11" xfId="0" applyNumberFormat="1" applyFont="1" applyFill="1" applyBorder="1" applyAlignment="1">
      <alignment horizontal="center" vertical="center" wrapText="1"/>
    </xf>
    <xf numFmtId="3" fontId="15" fillId="0" borderId="11" xfId="0" applyNumberFormat="1" applyFont="1" applyBorder="1" applyAlignment="1">
      <alignment horizontal="center"/>
    </xf>
    <xf numFmtId="0" fontId="42" fillId="0" borderId="0" xfId="0" applyFont="1" applyBorder="1"/>
    <xf numFmtId="3" fontId="15" fillId="0" borderId="0" xfId="0" applyNumberFormat="1" applyFont="1" applyBorder="1" applyAlignment="1">
      <alignment horizontal="center"/>
    </xf>
    <xf numFmtId="0" fontId="15" fillId="0" borderId="0" xfId="0" applyFont="1" applyBorder="1"/>
    <xf numFmtId="3" fontId="15" fillId="0" borderId="0" xfId="0" applyNumberFormat="1" applyFont="1" applyAlignment="1">
      <alignment horizontal="center" vertical="center"/>
    </xf>
    <xf numFmtId="3" fontId="15" fillId="0" borderId="11" xfId="0" applyNumberFormat="1" applyFont="1" applyBorder="1" applyAlignment="1">
      <alignment horizontal="center" vertical="center"/>
    </xf>
    <xf numFmtId="3" fontId="48" fillId="0" borderId="23" xfId="0" applyNumberFormat="1" applyFont="1" applyBorder="1" applyAlignment="1">
      <alignment horizontal="center" vertical="center"/>
    </xf>
    <xf numFmtId="3" fontId="15" fillId="0" borderId="0" xfId="0" applyNumberFormat="1" applyFont="1" applyBorder="1" applyAlignment="1">
      <alignment horizontal="center" vertical="center"/>
    </xf>
    <xf numFmtId="9" fontId="15" fillId="0" borderId="11" xfId="0" applyNumberFormat="1" applyFont="1" applyBorder="1"/>
    <xf numFmtId="10" fontId="15" fillId="0" borderId="0" xfId="0" applyNumberFormat="1" applyFont="1" applyBorder="1"/>
    <xf numFmtId="9" fontId="15" fillId="0" borderId="0" xfId="0" applyNumberFormat="1" applyFont="1" applyBorder="1"/>
    <xf numFmtId="0" fontId="20" fillId="0" borderId="1" xfId="0" applyFont="1" applyBorder="1" applyAlignment="1">
      <alignment wrapText="1"/>
    </xf>
    <xf numFmtId="10" fontId="0" fillId="0" borderId="0" xfId="0" applyNumberFormat="1"/>
    <xf numFmtId="0" fontId="49" fillId="16" borderId="4" xfId="0" applyFont="1" applyFill="1" applyBorder="1" applyAlignment="1">
      <alignment horizontal="center" vertical="center" wrapText="1"/>
    </xf>
    <xf numFmtId="0" fontId="49" fillId="16" borderId="3" xfId="0" applyFont="1" applyFill="1" applyBorder="1" applyAlignment="1">
      <alignment horizontal="center" vertical="center" wrapText="1"/>
    </xf>
    <xf numFmtId="0" fontId="49" fillId="16" borderId="30" xfId="0" applyFont="1" applyFill="1" applyBorder="1" applyAlignment="1">
      <alignment horizontal="center" vertical="center" wrapText="1"/>
    </xf>
    <xf numFmtId="0" fontId="50" fillId="0" borderId="4" xfId="0" applyFont="1" applyBorder="1" applyAlignment="1">
      <alignment horizontal="left" vertical="center" wrapText="1"/>
    </xf>
    <xf numFmtId="0" fontId="16" fillId="0" borderId="30" xfId="0" applyFont="1" applyBorder="1" applyAlignment="1">
      <alignment horizontal="center" vertical="center" wrapText="1"/>
    </xf>
    <xf numFmtId="3" fontId="16" fillId="0" borderId="29" xfId="0" applyNumberFormat="1" applyFont="1" applyBorder="1" applyAlignment="1">
      <alignment horizontal="center" vertical="center" wrapText="1"/>
    </xf>
    <xf numFmtId="3" fontId="16" fillId="0" borderId="30" xfId="0" applyNumberFormat="1" applyFont="1" applyBorder="1" applyAlignment="1">
      <alignment horizontal="center" vertical="center" wrapText="1"/>
    </xf>
    <xf numFmtId="0" fontId="16" fillId="0" borderId="30" xfId="0" applyFont="1" applyBorder="1" applyAlignment="1">
      <alignment horizontal="left" vertical="center" wrapText="1"/>
    </xf>
    <xf numFmtId="0" fontId="16" fillId="0" borderId="20" xfId="0" applyFont="1" applyBorder="1" applyAlignment="1">
      <alignment horizontal="left" vertical="center" wrapText="1"/>
    </xf>
    <xf numFmtId="0" fontId="50" fillId="0" borderId="30" xfId="0" applyFont="1" applyBorder="1" applyAlignment="1">
      <alignment horizontal="left" vertical="center" wrapText="1"/>
    </xf>
    <xf numFmtId="0" fontId="16" fillId="0" borderId="20" xfId="0" applyFont="1" applyBorder="1" applyAlignment="1">
      <alignment horizontal="center" vertical="center" wrapText="1"/>
    </xf>
    <xf numFmtId="3" fontId="16" fillId="0" borderId="1" xfId="0" applyNumberFormat="1" applyFont="1" applyBorder="1" applyAlignment="1">
      <alignment horizontal="center" vertical="center" wrapText="1"/>
    </xf>
    <xf numFmtId="3" fontId="16" fillId="0" borderId="1" xfId="0" applyNumberFormat="1" applyFont="1" applyBorder="1" applyAlignment="1">
      <alignment horizontal="center" vertical="center"/>
    </xf>
    <xf numFmtId="0" fontId="16" fillId="0" borderId="29" xfId="0" applyFont="1" applyBorder="1" applyAlignment="1">
      <alignment horizontal="center" vertical="center" wrapText="1"/>
    </xf>
    <xf numFmtId="3" fontId="16" fillId="0" borderId="5" xfId="0" applyNumberFormat="1" applyFont="1" applyBorder="1" applyAlignment="1">
      <alignment horizontal="center" vertical="center" wrapText="1"/>
    </xf>
    <xf numFmtId="0" fontId="42" fillId="0" borderId="4" xfId="0" applyFont="1" applyBorder="1" applyAlignment="1">
      <alignment horizontal="left" vertical="center" wrapText="1"/>
    </xf>
    <xf numFmtId="0" fontId="15" fillId="0" borderId="30" xfId="0" applyFont="1" applyBorder="1" applyAlignment="1">
      <alignment horizontal="center" vertical="center" wrapText="1"/>
    </xf>
    <xf numFmtId="0" fontId="51" fillId="0" borderId="20" xfId="0" applyFont="1" applyBorder="1" applyAlignment="1">
      <alignment horizontal="left" vertical="center" wrapText="1"/>
    </xf>
    <xf numFmtId="0" fontId="42" fillId="0" borderId="2" xfId="0" applyFont="1" applyBorder="1" applyAlignment="1">
      <alignment horizontal="left" vertical="center" wrapText="1"/>
    </xf>
    <xf numFmtId="0" fontId="50" fillId="0" borderId="7"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31" xfId="0" applyFont="1" applyBorder="1" applyAlignment="1">
      <alignment horizontal="center" vertical="center" wrapText="1"/>
    </xf>
    <xf numFmtId="3" fontId="16" fillId="0" borderId="0" xfId="0" applyNumberFormat="1" applyFont="1" applyBorder="1" applyAlignment="1">
      <alignment horizontal="center" vertical="center" wrapText="1"/>
    </xf>
    <xf numFmtId="0" fontId="52" fillId="36" borderId="4" xfId="0" applyFont="1" applyFill="1" applyBorder="1" applyAlignment="1">
      <alignment horizontal="left"/>
    </xf>
    <xf numFmtId="0" fontId="52" fillId="36" borderId="30" xfId="0" applyFont="1" applyFill="1" applyBorder="1" applyAlignment="1">
      <alignment horizontal="center"/>
    </xf>
    <xf numFmtId="3" fontId="52" fillId="36" borderId="30" xfId="0" applyNumberFormat="1" applyFont="1" applyFill="1" applyBorder="1" applyAlignment="1">
      <alignment horizontal="center" vertical="center"/>
    </xf>
    <xf numFmtId="0" fontId="52" fillId="36" borderId="30" xfId="0" applyFont="1" applyFill="1" applyBorder="1" applyAlignment="1">
      <alignment horizontal="left"/>
    </xf>
    <xf numFmtId="0" fontId="52" fillId="36" borderId="20" xfId="0" applyFont="1" applyFill="1" applyBorder="1" applyAlignment="1">
      <alignment horizontal="left" vertical="center" wrapText="1"/>
    </xf>
    <xf numFmtId="3" fontId="52" fillId="36" borderId="30" xfId="0" applyNumberFormat="1" applyFont="1" applyFill="1" applyBorder="1" applyAlignment="1">
      <alignment horizontal="center"/>
    </xf>
    <xf numFmtId="0" fontId="52" fillId="0" borderId="0" xfId="0" applyFont="1"/>
    <xf numFmtId="0" fontId="49" fillId="16" borderId="6" xfId="0" applyFont="1" applyFill="1" applyBorder="1" applyAlignment="1">
      <alignment horizontal="center" vertical="center" wrapText="1"/>
    </xf>
    <xf numFmtId="3" fontId="16" fillId="0" borderId="3" xfId="0" applyNumberFormat="1" applyFont="1" applyBorder="1" applyAlignment="1">
      <alignment horizontal="center" vertical="center" wrapText="1"/>
    </xf>
    <xf numFmtId="0" fontId="15" fillId="0" borderId="20" xfId="0" applyFont="1" applyBorder="1" applyAlignment="1">
      <alignment horizontal="center" vertical="center" wrapText="1"/>
    </xf>
    <xf numFmtId="3" fontId="16" fillId="0" borderId="2" xfId="0" applyNumberFormat="1" applyFont="1" applyBorder="1" applyAlignment="1">
      <alignment horizontal="center" vertical="center" wrapText="1"/>
    </xf>
    <xf numFmtId="3" fontId="12" fillId="0" borderId="5"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16" fillId="0" borderId="8" xfId="0" applyNumberFormat="1" applyFont="1" applyBorder="1" applyAlignment="1">
      <alignment horizontal="center" vertical="center"/>
    </xf>
    <xf numFmtId="3" fontId="16" fillId="0" borderId="6" xfId="0" applyNumberFormat="1" applyFont="1" applyBorder="1" applyAlignment="1">
      <alignment horizontal="center" vertical="center"/>
    </xf>
    <xf numFmtId="9" fontId="15" fillId="0" borderId="11" xfId="0" applyNumberFormat="1" applyFont="1" applyBorder="1" applyAlignment="1">
      <alignment horizontal="center"/>
    </xf>
    <xf numFmtId="9" fontId="15" fillId="0" borderId="11" xfId="0" applyNumberFormat="1" applyFont="1" applyBorder="1" applyAlignment="1">
      <alignment horizontal="center" vertical="center"/>
    </xf>
    <xf numFmtId="9" fontId="15" fillId="0" borderId="11" xfId="0" applyNumberFormat="1" applyFont="1" applyBorder="1" applyAlignment="1">
      <alignment vertical="center"/>
    </xf>
    <xf numFmtId="0" fontId="15" fillId="0" borderId="11" xfId="0" applyNumberFormat="1" applyFont="1" applyBorder="1"/>
    <xf numFmtId="0" fontId="15" fillId="0" borderId="11" xfId="0" applyNumberFormat="1" applyFont="1" applyBorder="1" applyAlignment="1">
      <alignment horizontal="center" vertical="center"/>
    </xf>
    <xf numFmtId="3" fontId="15" fillId="0" borderId="22" xfId="0" applyNumberFormat="1" applyFont="1" applyBorder="1" applyAlignment="1">
      <alignment horizontal="center" vertical="center" wrapText="1"/>
    </xf>
    <xf numFmtId="3" fontId="15" fillId="0" borderId="23" xfId="0" applyNumberFormat="1" applyFont="1" applyBorder="1" applyAlignment="1">
      <alignment horizontal="center" vertical="center"/>
    </xf>
    <xf numFmtId="0" fontId="40" fillId="40" borderId="24" xfId="0" applyFont="1" applyFill="1" applyBorder="1"/>
    <xf numFmtId="0" fontId="40" fillId="40" borderId="25" xfId="0" applyFont="1" applyFill="1" applyBorder="1"/>
    <xf numFmtId="0" fontId="40" fillId="40" borderId="24" xfId="0" applyFont="1" applyFill="1" applyBorder="1" applyAlignment="1">
      <alignment wrapText="1"/>
    </xf>
    <xf numFmtId="3" fontId="38" fillId="0" borderId="23" xfId="0" applyNumberFormat="1" applyFont="1" applyFill="1" applyBorder="1" applyAlignment="1">
      <alignment horizontal="center"/>
    </xf>
    <xf numFmtId="3" fontId="16" fillId="0" borderId="23" xfId="0" applyNumberFormat="1" applyFont="1" applyFill="1" applyBorder="1" applyAlignment="1">
      <alignment horizontal="center"/>
    </xf>
    <xf numFmtId="0" fontId="21" fillId="0" borderId="0" xfId="0" applyFont="1" applyFill="1"/>
    <xf numFmtId="0" fontId="11" fillId="29" borderId="11" xfId="0" applyFont="1" applyFill="1" applyBorder="1" applyAlignment="1">
      <alignment wrapText="1"/>
    </xf>
    <xf numFmtId="3" fontId="40" fillId="41" borderId="11" xfId="0" applyNumberFormat="1" applyFont="1" applyFill="1" applyBorder="1" applyAlignment="1">
      <alignment horizontal="center" vertical="center"/>
    </xf>
    <xf numFmtId="3" fontId="22" fillId="0" borderId="11" xfId="0" applyNumberFormat="1" applyFont="1" applyFill="1" applyBorder="1" applyAlignment="1">
      <alignment horizontal="left"/>
    </xf>
    <xf numFmtId="3" fontId="22" fillId="41" borderId="11" xfId="0" applyNumberFormat="1" applyFont="1" applyFill="1" applyBorder="1" applyAlignment="1">
      <alignment horizontal="left"/>
    </xf>
    <xf numFmtId="9" fontId="15" fillId="0" borderId="0" xfId="0" applyNumberFormat="1" applyFont="1" applyBorder="1" applyAlignment="1">
      <alignment vertical="center"/>
    </xf>
    <xf numFmtId="0" fontId="11" fillId="18" borderId="23" xfId="0" applyFont="1" applyFill="1" applyBorder="1" applyAlignment="1">
      <alignment horizontal="center"/>
    </xf>
    <xf numFmtId="0" fontId="11" fillId="18" borderId="21" xfId="0" applyFont="1" applyFill="1" applyBorder="1" applyAlignment="1">
      <alignment horizontal="center"/>
    </xf>
    <xf numFmtId="0" fontId="1" fillId="8" borderId="20" xfId="0" applyFont="1" applyFill="1" applyBorder="1" applyAlignment="1">
      <alignment horizontal="center" vertical="center" wrapText="1"/>
    </xf>
    <xf numFmtId="0" fontId="27" fillId="0" borderId="0" xfId="61" applyFont="1" applyFill="1" applyBorder="1" applyAlignment="1" applyProtection="1">
      <alignment horizontal="center" vertical="center" wrapText="1"/>
    </xf>
    <xf numFmtId="3" fontId="18" fillId="12" borderId="0" xfId="0" applyNumberFormat="1" applyFont="1" applyFill="1" applyAlignment="1">
      <alignment horizontal="center" vertical="center"/>
    </xf>
    <xf numFmtId="0" fontId="14" fillId="0" borderId="20" xfId="0" applyFont="1" applyFill="1" applyBorder="1" applyAlignment="1">
      <alignment horizontal="left" vertical="center" wrapText="1"/>
    </xf>
    <xf numFmtId="0" fontId="55" fillId="2" borderId="3" xfId="0" applyFont="1" applyFill="1" applyBorder="1" applyAlignment="1">
      <alignment horizontal="center" vertical="center" wrapText="1"/>
    </xf>
    <xf numFmtId="3" fontId="14" fillId="12" borderId="1" xfId="0" applyNumberFormat="1" applyFont="1" applyFill="1" applyBorder="1" applyAlignment="1">
      <alignment horizontal="center" vertical="center" wrapText="1"/>
    </xf>
    <xf numFmtId="3" fontId="14" fillId="12" borderId="0" xfId="0" applyNumberFormat="1" applyFont="1" applyFill="1" applyBorder="1" applyAlignment="1">
      <alignment horizontal="center" vertical="center" wrapText="1"/>
    </xf>
    <xf numFmtId="3" fontId="18" fillId="12" borderId="1" xfId="0" applyNumberFormat="1" applyFont="1" applyFill="1" applyBorder="1" applyAlignment="1">
      <alignment horizontal="center" vertical="center" wrapText="1"/>
    </xf>
    <xf numFmtId="3" fontId="7" fillId="1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0" xfId="0" applyFont="1" applyAlignment="1">
      <alignment horizontal="center"/>
    </xf>
    <xf numFmtId="3" fontId="54" fillId="12" borderId="1" xfId="0" applyNumberFormat="1" applyFont="1" applyFill="1" applyBorder="1" applyAlignment="1">
      <alignment horizontal="center" vertical="center"/>
    </xf>
    <xf numFmtId="3" fontId="18" fillId="12" borderId="1" xfId="0" applyNumberFormat="1" applyFont="1" applyFill="1" applyBorder="1" applyAlignment="1">
      <alignment horizontal="center" vertical="center"/>
    </xf>
    <xf numFmtId="0" fontId="26" fillId="0" borderId="0" xfId="61" applyFont="1" applyBorder="1" applyAlignment="1" applyProtection="1">
      <alignment horizontal="center" vertical="center" wrapText="1"/>
    </xf>
    <xf numFmtId="0" fontId="55" fillId="2" borderId="4" xfId="0" applyFont="1" applyFill="1" applyBorder="1" applyAlignment="1">
      <alignment vertical="center" wrapText="1"/>
    </xf>
    <xf numFmtId="0" fontId="14" fillId="5" borderId="2" xfId="0" applyFont="1" applyFill="1" applyBorder="1" applyAlignment="1">
      <alignment vertical="center" wrapText="1"/>
    </xf>
    <xf numFmtId="0" fontId="14" fillId="8" borderId="2" xfId="0" applyFont="1" applyFill="1" applyBorder="1" applyAlignment="1">
      <alignment vertical="center" wrapText="1"/>
    </xf>
    <xf numFmtId="0" fontId="14" fillId="6" borderId="2" xfId="0" applyFont="1" applyFill="1" applyBorder="1" applyAlignment="1">
      <alignment vertical="center" wrapText="1"/>
    </xf>
    <xf numFmtId="0" fontId="18" fillId="6" borderId="2" xfId="0" applyFont="1" applyFill="1" applyBorder="1" applyAlignment="1">
      <alignment vertical="center" wrapText="1"/>
    </xf>
    <xf numFmtId="0" fontId="14" fillId="9" borderId="2" xfId="0" applyFont="1" applyFill="1" applyBorder="1" applyAlignment="1">
      <alignment vertical="center" wrapText="1"/>
    </xf>
    <xf numFmtId="0" fontId="14" fillId="10" borderId="2" xfId="0" applyFont="1" applyFill="1" applyBorder="1" applyAlignment="1">
      <alignment vertical="center" wrapText="1"/>
    </xf>
    <xf numFmtId="0" fontId="14" fillId="3" borderId="2" xfId="0" applyFont="1" applyFill="1" applyBorder="1" applyAlignment="1">
      <alignment vertical="center" wrapText="1"/>
    </xf>
    <xf numFmtId="0" fontId="18" fillId="5" borderId="2" xfId="0" applyFont="1" applyFill="1" applyBorder="1" applyAlignment="1">
      <alignment vertical="center" wrapText="1"/>
    </xf>
    <xf numFmtId="0" fontId="14" fillId="4" borderId="2" xfId="0" applyFont="1" applyFill="1" applyBorder="1" applyAlignment="1">
      <alignment vertical="center" wrapText="1"/>
    </xf>
    <xf numFmtId="0" fontId="14" fillId="7" borderId="2" xfId="0" applyFont="1" applyFill="1" applyBorder="1" applyAlignment="1">
      <alignment vertical="center" wrapText="1"/>
    </xf>
    <xf numFmtId="0" fontId="50" fillId="10" borderId="11" xfId="0" applyFont="1" applyFill="1" applyBorder="1" applyAlignment="1">
      <alignment vertical="center" wrapText="1"/>
    </xf>
    <xf numFmtId="0" fontId="15" fillId="0" borderId="0" xfId="0" applyFont="1" applyAlignment="1"/>
    <xf numFmtId="0" fontId="14" fillId="5" borderId="1" xfId="0" applyFont="1" applyFill="1" applyBorder="1" applyAlignment="1">
      <alignment horizontal="center" vertical="center" wrapText="1"/>
    </xf>
    <xf numFmtId="0" fontId="14" fillId="8" borderId="1" xfId="0" applyFont="1" applyFill="1" applyBorder="1" applyAlignment="1">
      <alignment vertical="center" wrapText="1"/>
    </xf>
    <xf numFmtId="0" fontId="14"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1" xfId="0" applyFont="1" applyBorder="1" applyAlignment="1">
      <alignment wrapText="1"/>
    </xf>
    <xf numFmtId="0" fontId="14" fillId="0" borderId="1" xfId="0" applyFont="1" applyBorder="1" applyAlignment="1">
      <alignment vertical="center" wrapText="1"/>
    </xf>
    <xf numFmtId="0" fontId="18" fillId="0" borderId="1" xfId="0" applyFont="1" applyBorder="1" applyAlignment="1">
      <alignment vertical="center" wrapText="1"/>
    </xf>
    <xf numFmtId="0" fontId="7" fillId="0" borderId="1" xfId="0" applyFont="1" applyBorder="1" applyAlignment="1">
      <alignment vertical="center" wrapText="1"/>
    </xf>
    <xf numFmtId="9" fontId="42" fillId="0" borderId="0" xfId="0" applyNumberFormat="1" applyFont="1" applyAlignment="1">
      <alignment horizontal="center"/>
    </xf>
    <xf numFmtId="3" fontId="15" fillId="0" borderId="0" xfId="0" applyNumberFormat="1" applyFont="1"/>
    <xf numFmtId="0" fontId="55" fillId="2" borderId="30" xfId="0" applyFont="1" applyFill="1" applyBorder="1" applyAlignment="1">
      <alignment horizontal="left" vertical="center" wrapText="1"/>
    </xf>
    <xf numFmtId="0" fontId="14" fillId="0" borderId="29"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27" fillId="0" borderId="0" xfId="0" applyFont="1" applyAlignment="1">
      <alignment vertical="top" wrapText="1"/>
    </xf>
    <xf numFmtId="0" fontId="14" fillId="0" borderId="20" xfId="0" applyFont="1" applyBorder="1" applyAlignment="1">
      <alignment horizontal="left" vertical="center" wrapText="1"/>
    </xf>
    <xf numFmtId="0" fontId="14" fillId="0" borderId="20" xfId="0" applyFont="1" applyBorder="1" applyAlignment="1">
      <alignment horizontal="left" vertical="center"/>
    </xf>
    <xf numFmtId="0" fontId="7" fillId="0" borderId="20" xfId="0" applyFont="1" applyBorder="1" applyAlignment="1">
      <alignment horizontal="left" vertical="center" wrapText="1"/>
    </xf>
    <xf numFmtId="0" fontId="14" fillId="0" borderId="20" xfId="0" applyFont="1" applyBorder="1" applyAlignment="1">
      <alignment horizontal="left"/>
    </xf>
    <xf numFmtId="0" fontId="15" fillId="0" borderId="0" xfId="0" applyFont="1" applyAlignment="1">
      <alignment horizontal="left"/>
    </xf>
    <xf numFmtId="0" fontId="15" fillId="0" borderId="3" xfId="0" applyFont="1" applyBorder="1" applyAlignment="1">
      <alignment horizontal="center" vertical="center" wrapText="1"/>
    </xf>
    <xf numFmtId="3" fontId="21" fillId="0" borderId="0" xfId="0" applyNumberFormat="1" applyFont="1" applyAlignment="1">
      <alignment horizontal="center" vertical="center"/>
    </xf>
    <xf numFmtId="3" fontId="21" fillId="0" borderId="1" xfId="0" applyNumberFormat="1" applyFont="1" applyBorder="1" applyAlignment="1">
      <alignment horizontal="center" vertical="center"/>
    </xf>
    <xf numFmtId="3" fontId="40" fillId="0" borderId="11" xfId="0" applyNumberFormat="1" applyFont="1" applyBorder="1"/>
    <xf numFmtId="165" fontId="0" fillId="0" borderId="0" xfId="0" applyNumberFormat="1"/>
    <xf numFmtId="10" fontId="16" fillId="0" borderId="11" xfId="913" applyNumberFormat="1" applyFont="1" applyBorder="1"/>
    <xf numFmtId="0" fontId="0" fillId="18" borderId="22" xfId="0" applyFill="1" applyBorder="1"/>
    <xf numFmtId="3" fontId="15" fillId="0" borderId="0" xfId="0" applyNumberFormat="1" applyFont="1" applyAlignment="1">
      <alignment horizontal="center"/>
    </xf>
    <xf numFmtId="3" fontId="14" fillId="0" borderId="0" xfId="0" applyNumberFormat="1" applyFont="1" applyBorder="1" applyAlignment="1">
      <alignment horizontal="center"/>
    </xf>
    <xf numFmtId="3" fontId="44" fillId="39" borderId="11" xfId="0" applyNumberFormat="1" applyFont="1" applyFill="1" applyBorder="1" applyAlignment="1">
      <alignment horizontal="center" vertical="center"/>
    </xf>
    <xf numFmtId="0" fontId="6" fillId="0" borderId="0" xfId="0" applyFont="1" applyFill="1" applyBorder="1" applyAlignment="1">
      <alignment vertical="center" wrapText="1"/>
    </xf>
    <xf numFmtId="0" fontId="56" fillId="0" borderId="0" xfId="0" applyFont="1" applyFill="1" applyBorder="1" applyAlignment="1">
      <alignment vertical="center" wrapText="1"/>
    </xf>
    <xf numFmtId="0" fontId="57" fillId="0" borderId="0" xfId="0" applyFont="1"/>
    <xf numFmtId="3" fontId="55" fillId="12" borderId="1" xfId="0" applyNumberFormat="1" applyFont="1" applyFill="1" applyBorder="1" applyAlignment="1">
      <alignment horizontal="center" vertical="center" wrapText="1"/>
    </xf>
    <xf numFmtId="0" fontId="46" fillId="0" borderId="1" xfId="0" applyFont="1" applyFill="1" applyBorder="1" applyAlignment="1">
      <alignment horizontal="center" vertical="center" wrapText="1"/>
    </xf>
    <xf numFmtId="0" fontId="60" fillId="0" borderId="1" xfId="61" applyFont="1" applyFill="1" applyBorder="1" applyAlignment="1" applyProtection="1">
      <alignment horizontal="center" vertical="center" wrapText="1"/>
    </xf>
    <xf numFmtId="0" fontId="55" fillId="0" borderId="20" xfId="0" applyFont="1" applyFill="1" applyBorder="1" applyAlignment="1">
      <alignment horizontal="left" vertical="center" wrapText="1"/>
    </xf>
    <xf numFmtId="0" fontId="14" fillId="0" borderId="0" xfId="0" applyFont="1" applyBorder="1" applyAlignment="1">
      <alignment vertical="center" wrapText="1"/>
    </xf>
    <xf numFmtId="0" fontId="14" fillId="0" borderId="0" xfId="0" applyFont="1" applyFill="1" applyBorder="1" applyAlignment="1">
      <alignment horizontal="left" vertical="center" wrapText="1"/>
    </xf>
    <xf numFmtId="0" fontId="46" fillId="13" borderId="1" xfId="0" applyFont="1" applyFill="1" applyBorder="1" applyAlignment="1">
      <alignment horizontal="center" vertical="center" wrapText="1"/>
    </xf>
    <xf numFmtId="0" fontId="18" fillId="13" borderId="1" xfId="0" applyFont="1" applyFill="1" applyBorder="1" applyAlignment="1">
      <alignment vertical="center" wrapText="1"/>
    </xf>
    <xf numFmtId="0" fontId="18" fillId="13" borderId="2"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3" fontId="14" fillId="0" borderId="0" xfId="0" applyNumberFormat="1" applyFont="1" applyFill="1" applyBorder="1" applyAlignment="1">
      <alignment horizontal="center" vertical="center" wrapText="1"/>
    </xf>
    <xf numFmtId="0" fontId="35" fillId="0" borderId="0" xfId="0" applyFont="1" applyFill="1"/>
    <xf numFmtId="0" fontId="40" fillId="40" borderId="25" xfId="0" applyFont="1" applyFill="1" applyBorder="1" applyAlignment="1">
      <alignment wrapText="1"/>
    </xf>
    <xf numFmtId="3" fontId="38" fillId="0" borderId="0" xfId="0" applyNumberFormat="1" applyFont="1" applyBorder="1"/>
    <xf numFmtId="166" fontId="0" fillId="0" borderId="11" xfId="0" applyNumberFormat="1" applyBorder="1"/>
    <xf numFmtId="0" fontId="11" fillId="27" borderId="11" xfId="0" applyFont="1" applyFill="1" applyBorder="1"/>
    <xf numFmtId="3" fontId="21" fillId="0" borderId="11" xfId="0" applyNumberFormat="1" applyFont="1" applyBorder="1" applyAlignment="1">
      <alignment horizontal="left"/>
    </xf>
    <xf numFmtId="3" fontId="0" fillId="0" borderId="11" xfId="0" applyNumberFormat="1" applyBorder="1" applyAlignment="1">
      <alignment horizontal="left"/>
    </xf>
    <xf numFmtId="3" fontId="0" fillId="0" borderId="0" xfId="0" applyNumberFormat="1" applyBorder="1" applyAlignment="1">
      <alignment horizontal="left"/>
    </xf>
    <xf numFmtId="3" fontId="0" fillId="0" borderId="0" xfId="0" applyNumberFormat="1" applyBorder="1"/>
    <xf numFmtId="3" fontId="38" fillId="0" borderId="0" xfId="0" applyNumberFormat="1" applyFont="1" applyFill="1" applyBorder="1"/>
    <xf numFmtId="3" fontId="18" fillId="12" borderId="0" xfId="0" applyNumberFormat="1" applyFont="1" applyFill="1" applyBorder="1" applyAlignment="1">
      <alignment horizontal="center" vertical="center"/>
    </xf>
    <xf numFmtId="0" fontId="14" fillId="0" borderId="20" xfId="0" applyFont="1" applyBorder="1" applyAlignment="1">
      <alignment vertical="top" wrapText="1"/>
    </xf>
    <xf numFmtId="3" fontId="15" fillId="0" borderId="22" xfId="0" applyNumberFormat="1" applyFont="1" applyFill="1" applyBorder="1" applyAlignment="1">
      <alignment horizontal="center" vertical="center" wrapText="1"/>
    </xf>
    <xf numFmtId="3" fontId="15" fillId="0" borderId="23" xfId="0" applyNumberFormat="1" applyFont="1" applyFill="1" applyBorder="1" applyAlignment="1">
      <alignment horizontal="center" vertical="center"/>
    </xf>
    <xf numFmtId="3" fontId="15" fillId="0" borderId="18" xfId="0" applyNumberFormat="1" applyFont="1" applyFill="1" applyBorder="1" applyAlignment="1">
      <alignment horizontal="center" vertical="center" wrapText="1"/>
    </xf>
    <xf numFmtId="0" fontId="15" fillId="0" borderId="11" xfId="0" applyFont="1" applyBorder="1" applyAlignment="1">
      <alignment horizontal="center" vertical="center"/>
    </xf>
    <xf numFmtId="0" fontId="15" fillId="0" borderId="22" xfId="0" applyFont="1" applyBorder="1" applyAlignment="1">
      <alignment horizontal="center" vertical="center"/>
    </xf>
    <xf numFmtId="0" fontId="15" fillId="0" borderId="11" xfId="0" applyFont="1" applyFill="1" applyBorder="1" applyAlignment="1">
      <alignment horizontal="center" vertical="center" wrapText="1"/>
    </xf>
    <xf numFmtId="0" fontId="15" fillId="0" borderId="23" xfId="0" applyFont="1" applyBorder="1" applyAlignment="1">
      <alignment horizontal="center" vertical="center"/>
    </xf>
    <xf numFmtId="0" fontId="15" fillId="0" borderId="26"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Alignment="1">
      <alignment horizontal="center" vertical="center"/>
    </xf>
    <xf numFmtId="3" fontId="15" fillId="0" borderId="17" xfId="0" applyNumberFormat="1" applyFont="1" applyBorder="1" applyAlignment="1">
      <alignment horizontal="center" vertical="center"/>
    </xf>
    <xf numFmtId="0" fontId="15" fillId="0" borderId="17" xfId="0" applyFont="1" applyBorder="1" applyAlignment="1">
      <alignment horizontal="center" vertical="center"/>
    </xf>
    <xf numFmtId="3" fontId="15" fillId="0" borderId="27" xfId="0" applyNumberFormat="1" applyFont="1" applyBorder="1" applyAlignment="1">
      <alignment horizontal="center" vertical="center"/>
    </xf>
    <xf numFmtId="3" fontId="15" fillId="0" borderId="22" xfId="0" applyNumberFormat="1" applyFont="1" applyBorder="1" applyAlignment="1">
      <alignment horizontal="center" vertical="center"/>
    </xf>
    <xf numFmtId="3" fontId="15" fillId="0" borderId="18" xfId="0" applyNumberFormat="1" applyFont="1" applyBorder="1" applyAlignment="1">
      <alignment horizontal="center" vertical="center"/>
    </xf>
    <xf numFmtId="0" fontId="15" fillId="0" borderId="28" xfId="0" applyFont="1" applyBorder="1" applyAlignment="1">
      <alignment horizontal="center" vertical="center"/>
    </xf>
    <xf numFmtId="0" fontId="0" fillId="12" borderId="23" xfId="0" applyFill="1" applyBorder="1" applyAlignment="1">
      <alignment horizontal="center"/>
    </xf>
    <xf numFmtId="0" fontId="11" fillId="12" borderId="11" xfId="0" applyFont="1" applyFill="1" applyBorder="1"/>
    <xf numFmtId="3" fontId="45" fillId="0" borderId="0" xfId="0" applyNumberFormat="1" applyFont="1" applyFill="1" applyBorder="1" applyAlignment="1">
      <alignment horizontal="left"/>
    </xf>
    <xf numFmtId="0" fontId="0" fillId="18" borderId="0" xfId="0" applyFill="1" applyBorder="1"/>
    <xf numFmtId="0" fontId="11" fillId="18" borderId="0" xfId="0" applyFont="1" applyFill="1" applyBorder="1" applyAlignment="1">
      <alignment horizontal="center"/>
    </xf>
    <xf numFmtId="0" fontId="11" fillId="18" borderId="27" xfId="0" applyFont="1" applyFill="1" applyBorder="1" applyAlignment="1">
      <alignment horizontal="center"/>
    </xf>
    <xf numFmtId="0" fontId="11" fillId="18" borderId="33" xfId="0" applyFont="1" applyFill="1" applyBorder="1" applyAlignment="1">
      <alignment horizontal="center"/>
    </xf>
    <xf numFmtId="166" fontId="16" fillId="0" borderId="11" xfId="0" applyNumberFormat="1" applyFont="1" applyBorder="1"/>
    <xf numFmtId="167" fontId="16" fillId="0" borderId="11" xfId="0" applyNumberFormat="1" applyFont="1" applyBorder="1"/>
    <xf numFmtId="167" fontId="45" fillId="0" borderId="11" xfId="0" applyNumberFormat="1" applyFont="1" applyBorder="1"/>
    <xf numFmtId="0" fontId="55" fillId="0" borderId="1" xfId="0" applyFont="1" applyFill="1" applyBorder="1" applyAlignment="1">
      <alignment vertical="center" wrapText="1"/>
    </xf>
    <xf numFmtId="0" fontId="18" fillId="0" borderId="1" xfId="0" applyFont="1" applyFill="1" applyBorder="1" applyAlignment="1">
      <alignment vertical="center" wrapText="1"/>
    </xf>
    <xf numFmtId="0" fontId="46" fillId="0" borderId="1" xfId="0" applyFont="1" applyFill="1" applyBorder="1" applyAlignment="1">
      <alignment vertical="center" wrapText="1"/>
    </xf>
    <xf numFmtId="0" fontId="20" fillId="0" borderId="23" xfId="0" applyFont="1" applyFill="1" applyBorder="1" applyAlignment="1">
      <alignment horizontal="center" vertical="center" wrapText="1"/>
    </xf>
    <xf numFmtId="3" fontId="24" fillId="12" borderId="1" xfId="0" applyNumberFormat="1" applyFont="1" applyFill="1" applyBorder="1" applyAlignment="1">
      <alignment horizontal="center" vertical="center"/>
    </xf>
    <xf numFmtId="0" fontId="20" fillId="0" borderId="22" xfId="0" applyFont="1" applyFill="1" applyBorder="1" applyAlignment="1">
      <alignment horizontal="center" vertical="center"/>
    </xf>
    <xf numFmtId="0" fontId="20" fillId="0" borderId="11" xfId="0" applyFont="1" applyFill="1" applyBorder="1" applyAlignment="1">
      <alignment horizontal="center" vertical="center"/>
    </xf>
    <xf numFmtId="0" fontId="24" fillId="0" borderId="11" xfId="0" applyFont="1" applyFill="1" applyBorder="1" applyAlignment="1">
      <alignment horizontal="center" vertical="center"/>
    </xf>
    <xf numFmtId="0" fontId="20" fillId="0" borderId="22" xfId="0" applyFont="1" applyFill="1" applyBorder="1" applyAlignment="1">
      <alignment horizontal="center" vertical="center" wrapText="1"/>
    </xf>
    <xf numFmtId="0" fontId="20" fillId="0" borderId="1" xfId="0" applyFont="1" applyFill="1" applyBorder="1" applyAlignment="1">
      <alignment horizontal="center" vertical="center"/>
    </xf>
    <xf numFmtId="0" fontId="18" fillId="42" borderId="2" xfId="0" applyFont="1" applyFill="1" applyBorder="1" applyAlignment="1">
      <alignment vertical="center" wrapText="1"/>
    </xf>
    <xf numFmtId="0" fontId="18" fillId="42" borderId="1" xfId="0" applyFont="1" applyFill="1" applyBorder="1" applyAlignment="1">
      <alignment horizontal="center" vertical="center" wrapText="1"/>
    </xf>
    <xf numFmtId="0" fontId="14" fillId="21" borderId="2" xfId="0" applyFont="1" applyFill="1" applyBorder="1" applyAlignment="1">
      <alignment vertical="center" wrapText="1"/>
    </xf>
    <xf numFmtId="0" fontId="14" fillId="21" borderId="32" xfId="0" applyFont="1" applyFill="1" applyBorder="1" applyAlignment="1">
      <alignment vertical="center" wrapText="1"/>
    </xf>
    <xf numFmtId="0" fontId="14" fillId="21" borderId="1" xfId="0" applyFont="1" applyFill="1" applyBorder="1" applyAlignment="1">
      <alignment horizontal="center" vertical="center" wrapText="1"/>
    </xf>
    <xf numFmtId="0" fontId="14" fillId="21" borderId="8" xfId="0" applyFont="1" applyFill="1" applyBorder="1" applyAlignment="1">
      <alignment horizontal="center" vertical="center" wrapText="1"/>
    </xf>
    <xf numFmtId="0" fontId="14" fillId="21" borderId="1" xfId="0" applyFont="1" applyFill="1" applyBorder="1" applyAlignment="1">
      <alignment vertical="center" wrapText="1"/>
    </xf>
    <xf numFmtId="0" fontId="45" fillId="21" borderId="1" xfId="0" applyFont="1" applyFill="1" applyBorder="1" applyAlignment="1">
      <alignment vertical="center" wrapText="1"/>
    </xf>
    <xf numFmtId="0" fontId="14" fillId="0" borderId="1" xfId="0" applyFont="1" applyFill="1" applyBorder="1" applyAlignment="1">
      <alignment vertical="center" wrapText="1"/>
    </xf>
    <xf numFmtId="0" fontId="58"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8" xfId="0" applyFont="1" applyFill="1" applyBorder="1" applyAlignment="1">
      <alignment vertical="center" wrapText="1"/>
    </xf>
    <xf numFmtId="3" fontId="14" fillId="12" borderId="8" xfId="0" applyNumberFormat="1" applyFont="1" applyFill="1" applyBorder="1" applyAlignment="1">
      <alignment horizontal="center" vertical="center" wrapText="1"/>
    </xf>
    <xf numFmtId="0" fontId="59"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1" xfId="0" applyFont="1" applyFill="1" applyBorder="1" applyAlignment="1">
      <alignment vertical="center" wrapText="1"/>
    </xf>
    <xf numFmtId="0" fontId="59"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8" xfId="0" applyFont="1" applyFill="1" applyBorder="1" applyAlignment="1">
      <alignment vertical="center" wrapText="1"/>
    </xf>
    <xf numFmtId="0" fontId="27" fillId="0" borderId="8" xfId="61" applyFont="1" applyFill="1" applyBorder="1" applyAlignment="1" applyProtection="1">
      <alignment horizontal="center" vertical="center" wrapText="1"/>
    </xf>
    <xf numFmtId="0" fontId="14" fillId="0" borderId="31" xfId="0" applyFont="1" applyFill="1" applyBorder="1" applyAlignment="1">
      <alignment horizontal="left" vertical="center" wrapText="1"/>
    </xf>
    <xf numFmtId="3" fontId="7" fillId="12" borderId="4" xfId="0" applyNumberFormat="1" applyFont="1" applyFill="1" applyBorder="1" applyAlignment="1">
      <alignment horizontal="center" vertical="center"/>
    </xf>
    <xf numFmtId="3" fontId="18" fillId="12" borderId="4" xfId="0" applyNumberFormat="1" applyFont="1" applyFill="1" applyBorder="1" applyAlignment="1">
      <alignment horizontal="center" vertical="center" wrapText="1"/>
    </xf>
    <xf numFmtId="0" fontId="18" fillId="0" borderId="0" xfId="0" applyFont="1" applyFill="1" applyBorder="1" applyAlignment="1">
      <alignment horizontal="left" vertical="center" wrapText="1"/>
    </xf>
    <xf numFmtId="0" fontId="14" fillId="43" borderId="2" xfId="0" applyFont="1" applyFill="1" applyBorder="1" applyAlignment="1">
      <alignment vertical="center" wrapText="1"/>
    </xf>
    <xf numFmtId="0" fontId="14" fillId="43" borderId="1" xfId="0" applyFont="1" applyFill="1" applyBorder="1" applyAlignment="1">
      <alignment horizontal="center" vertical="center" wrapText="1"/>
    </xf>
    <xf numFmtId="0" fontId="18" fillId="21" borderId="2" xfId="0" applyFont="1" applyFill="1" applyBorder="1" applyAlignment="1">
      <alignment vertical="center" wrapText="1"/>
    </xf>
    <xf numFmtId="0" fontId="18" fillId="0" borderId="1" xfId="0" applyFont="1" applyFill="1" applyBorder="1" applyAlignment="1">
      <alignment horizontal="center" vertical="center" wrapText="1"/>
    </xf>
    <xf numFmtId="0" fontId="26" fillId="0" borderId="0" xfId="61" applyFont="1" applyFill="1" applyBorder="1" applyAlignment="1" applyProtection="1">
      <alignment horizontal="center" vertical="center" wrapText="1"/>
    </xf>
    <xf numFmtId="0" fontId="2" fillId="0" borderId="1" xfId="0" applyFont="1" applyBorder="1" applyAlignment="1">
      <alignment vertical="center" wrapText="1"/>
    </xf>
    <xf numFmtId="3" fontId="0" fillId="0" borderId="11" xfId="0" applyNumberFormat="1" applyBorder="1" applyAlignment="1">
      <alignment horizontal="center"/>
    </xf>
    <xf numFmtId="10" fontId="0" fillId="0" borderId="11" xfId="0" applyNumberFormat="1" applyBorder="1" applyAlignment="1">
      <alignment horizontal="center"/>
    </xf>
    <xf numFmtId="3" fontId="18" fillId="0" borderId="11" xfId="0" applyNumberFormat="1" applyFont="1" applyFill="1" applyBorder="1" applyAlignment="1">
      <alignment horizontal="center" vertical="center" wrapText="1"/>
    </xf>
    <xf numFmtId="3" fontId="28" fillId="0" borderId="11" xfId="0" applyNumberFormat="1" applyFont="1" applyFill="1" applyBorder="1" applyAlignment="1">
      <alignment horizontal="center" vertical="center" wrapText="1"/>
    </xf>
    <xf numFmtId="3" fontId="17" fillId="12" borderId="1" xfId="0" applyNumberFormat="1" applyFont="1" applyFill="1" applyBorder="1" applyAlignment="1">
      <alignment horizontal="center" vertical="center" wrapText="1"/>
    </xf>
    <xf numFmtId="0" fontId="15" fillId="0" borderId="0" xfId="0" applyFont="1" applyAlignment="1">
      <alignment wrapText="1"/>
    </xf>
    <xf numFmtId="0" fontId="14" fillId="0" borderId="0" xfId="61" applyFont="1" applyAlignment="1" applyProtection="1">
      <alignment wrapText="1"/>
    </xf>
    <xf numFmtId="0" fontId="10" fillId="0" borderId="0" xfId="0" applyFont="1" applyAlignment="1">
      <alignment wrapText="1"/>
    </xf>
    <xf numFmtId="0" fontId="62" fillId="0" borderId="0" xfId="61" applyFont="1" applyAlignment="1" applyProtection="1">
      <alignment wrapText="1"/>
    </xf>
    <xf numFmtId="0" fontId="7" fillId="0" borderId="34" xfId="0" applyFont="1" applyBorder="1" applyAlignment="1">
      <alignment vertical="center" wrapText="1"/>
    </xf>
    <xf numFmtId="0" fontId="18" fillId="0" borderId="0" xfId="61" applyFont="1" applyAlignment="1" applyProtection="1">
      <alignment wrapText="1"/>
    </xf>
    <xf numFmtId="0" fontId="14" fillId="0" borderId="20" xfId="0" applyFont="1" applyBorder="1" applyAlignment="1">
      <alignment vertical="center" wrapText="1"/>
    </xf>
    <xf numFmtId="3" fontId="14" fillId="12" borderId="3" xfId="0" applyNumberFormat="1" applyFont="1" applyFill="1" applyBorder="1" applyAlignment="1">
      <alignment horizontal="center" vertical="center" wrapText="1"/>
    </xf>
    <xf numFmtId="0" fontId="10" fillId="12" borderId="0" xfId="0" applyFont="1" applyFill="1" applyAlignment="1">
      <alignment wrapText="1"/>
    </xf>
    <xf numFmtId="3" fontId="63" fillId="12" borderId="1" xfId="0" applyNumberFormat="1" applyFont="1" applyFill="1" applyBorder="1" applyAlignment="1">
      <alignment horizontal="center"/>
    </xf>
    <xf numFmtId="3" fontId="7" fillId="12" borderId="35" xfId="0" applyNumberFormat="1" applyFont="1" applyFill="1" applyBorder="1" applyAlignment="1">
      <alignment horizontal="center" vertical="center" wrapText="1"/>
    </xf>
    <xf numFmtId="3" fontId="7" fillId="12" borderId="1" xfId="0" applyNumberFormat="1" applyFont="1" applyFill="1" applyBorder="1" applyAlignment="1">
      <alignment horizontal="center" vertical="center"/>
    </xf>
    <xf numFmtId="3" fontId="7" fillId="12" borderId="0" xfId="0" applyNumberFormat="1" applyFont="1" applyFill="1" applyAlignment="1">
      <alignment horizontal="center" vertical="center"/>
    </xf>
    <xf numFmtId="3" fontId="7" fillId="12" borderId="1" xfId="0" applyNumberFormat="1" applyFont="1" applyFill="1" applyBorder="1" applyAlignment="1">
      <alignment horizontal="center"/>
    </xf>
    <xf numFmtId="3" fontId="64" fillId="0" borderId="11" xfId="0" applyNumberFormat="1" applyFont="1" applyFill="1" applyBorder="1" applyAlignment="1">
      <alignment horizontal="center"/>
    </xf>
    <xf numFmtId="3" fontId="18" fillId="0" borderId="11" xfId="0" applyNumberFormat="1" applyFont="1" applyFill="1" applyBorder="1" applyAlignment="1">
      <alignment horizontal="center" vertical="center"/>
    </xf>
    <xf numFmtId="3" fontId="40" fillId="0" borderId="0" xfId="0" applyNumberFormat="1" applyFont="1"/>
    <xf numFmtId="3" fontId="10" fillId="0" borderId="0" xfId="0" applyNumberFormat="1" applyFont="1" applyAlignment="1">
      <alignment horizontal="left"/>
    </xf>
    <xf numFmtId="3" fontId="40" fillId="36" borderId="11" xfId="0" applyNumberFormat="1" applyFont="1" applyFill="1" applyBorder="1" applyAlignment="1">
      <alignment horizontal="center"/>
    </xf>
    <xf numFmtId="0" fontId="22" fillId="0" borderId="11" xfId="0" applyFont="1" applyFill="1" applyBorder="1"/>
    <xf numFmtId="3" fontId="55" fillId="0" borderId="11" xfId="0" applyNumberFormat="1" applyFont="1" applyFill="1" applyBorder="1" applyAlignment="1">
      <alignment horizontal="center" vertical="center" wrapText="1"/>
    </xf>
    <xf numFmtId="3" fontId="54" fillId="0" borderId="11" xfId="0" applyNumberFormat="1" applyFont="1" applyFill="1" applyBorder="1" applyAlignment="1">
      <alignment horizontal="center" vertical="center" wrapText="1"/>
    </xf>
    <xf numFmtId="3" fontId="54" fillId="0" borderId="11" xfId="0" applyNumberFormat="1" applyFont="1" applyFill="1" applyBorder="1" applyAlignment="1">
      <alignment horizontal="center" vertical="center"/>
    </xf>
    <xf numFmtId="0" fontId="19" fillId="0" borderId="11" xfId="0" applyFont="1" applyFill="1" applyBorder="1"/>
    <xf numFmtId="3" fontId="65" fillId="0" borderId="11" xfId="0" applyNumberFormat="1" applyFont="1" applyFill="1" applyBorder="1" applyAlignment="1">
      <alignment horizontal="center" vertical="center"/>
    </xf>
    <xf numFmtId="3" fontId="54" fillId="0" borderId="11" xfId="0" applyNumberFormat="1" applyFont="1" applyFill="1" applyBorder="1" applyAlignment="1">
      <alignment vertical="center" wrapText="1"/>
    </xf>
    <xf numFmtId="3" fontId="19" fillId="0" borderId="11" xfId="0" applyNumberFormat="1" applyFont="1" applyFill="1" applyBorder="1"/>
    <xf numFmtId="3" fontId="54" fillId="0" borderId="11" xfId="0" applyNumberFormat="1" applyFont="1" applyFill="1" applyBorder="1" applyAlignment="1">
      <alignment horizontal="center"/>
    </xf>
    <xf numFmtId="0" fontId="11" fillId="36" borderId="11" xfId="0" applyFont="1" applyFill="1" applyBorder="1"/>
    <xf numFmtId="3" fontId="0" fillId="0" borderId="11" xfId="0" applyNumberFormat="1" applyBorder="1" applyAlignment="1">
      <alignment vertical="center"/>
    </xf>
    <xf numFmtId="3" fontId="0" fillId="0" borderId="0" xfId="0" applyNumberFormat="1" applyAlignment="1">
      <alignment horizontal="left"/>
    </xf>
    <xf numFmtId="0" fontId="0" fillId="18" borderId="33" xfId="0" applyFill="1" applyBorder="1"/>
    <xf numFmtId="0" fontId="61" fillId="0" borderId="0" xfId="0" applyFont="1" applyFill="1" applyBorder="1" applyAlignment="1">
      <alignment horizontal="center"/>
    </xf>
    <xf numFmtId="3" fontId="16" fillId="0" borderId="23" xfId="0" applyNumberFormat="1" applyFont="1" applyBorder="1" applyAlignment="1">
      <alignment horizontal="left" vertical="center"/>
    </xf>
    <xf numFmtId="3" fontId="43" fillId="0" borderId="0" xfId="0" applyNumberFormat="1" applyFont="1"/>
    <xf numFmtId="3" fontId="18" fillId="0" borderId="0" xfId="0" applyNumberFormat="1" applyFont="1" applyAlignment="1">
      <alignment horizontal="left"/>
    </xf>
    <xf numFmtId="3" fontId="18" fillId="0" borderId="11" xfId="0" applyNumberFormat="1" applyFont="1" applyBorder="1" applyAlignment="1">
      <alignment horizontal="left" vertical="center"/>
    </xf>
    <xf numFmtId="3" fontId="18" fillId="0" borderId="11" xfId="0" applyNumberFormat="1" applyFont="1" applyBorder="1" applyAlignment="1">
      <alignment horizontal="left"/>
    </xf>
    <xf numFmtId="0" fontId="2" fillId="0" borderId="8" xfId="0" applyFont="1" applyBorder="1" applyAlignment="1">
      <alignment vertical="center" wrapText="1"/>
    </xf>
    <xf numFmtId="0" fontId="2" fillId="0" borderId="6" xfId="0" applyFont="1" applyBorder="1" applyAlignment="1">
      <alignment vertical="center" wrapText="1"/>
    </xf>
    <xf numFmtId="0" fontId="2" fillId="0" borderId="9" xfId="0" applyFont="1" applyBorder="1" applyAlignment="1">
      <alignment vertical="center" wrapText="1"/>
    </xf>
    <xf numFmtId="0" fontId="5" fillId="14" borderId="11" xfId="0" applyFont="1" applyFill="1" applyBorder="1" applyAlignment="1">
      <alignment horizontal="center" vertical="center" textRotation="90" wrapText="1"/>
    </xf>
    <xf numFmtId="0" fontId="5" fillId="15" borderId="11" xfId="0" applyFont="1" applyFill="1" applyBorder="1" applyAlignment="1">
      <alignment horizontal="center" vertical="center" textRotation="90" wrapText="1"/>
    </xf>
    <xf numFmtId="0" fontId="4" fillId="16" borderId="11" xfId="0" applyFont="1" applyFill="1" applyBorder="1" applyAlignment="1">
      <alignment horizontal="center" vertical="center" textRotation="90" wrapText="1"/>
    </xf>
    <xf numFmtId="0" fontId="4" fillId="11" borderId="11" xfId="0" applyFont="1" applyFill="1" applyBorder="1" applyAlignment="1">
      <alignment horizontal="center" vertical="center" textRotation="90" wrapText="1"/>
    </xf>
    <xf numFmtId="0" fontId="2" fillId="0" borderId="1" xfId="0" applyFont="1" applyBorder="1" applyAlignment="1">
      <alignment vertical="center" wrapText="1"/>
    </xf>
    <xf numFmtId="3" fontId="0" fillId="0" borderId="11" xfId="0" applyNumberFormat="1" applyBorder="1" applyAlignment="1">
      <alignment horizontal="center"/>
    </xf>
    <xf numFmtId="3" fontId="0" fillId="0" borderId="11" xfId="0" applyNumberFormat="1" applyFill="1" applyBorder="1" applyAlignment="1">
      <alignment horizontal="center"/>
    </xf>
    <xf numFmtId="10" fontId="0" fillId="0" borderId="11" xfId="0" applyNumberFormat="1" applyBorder="1" applyAlignment="1">
      <alignment horizontal="center"/>
    </xf>
    <xf numFmtId="0" fontId="11" fillId="21" borderId="11" xfId="0" applyFont="1" applyFill="1" applyBorder="1" applyAlignment="1">
      <alignment horizontal="center"/>
    </xf>
    <xf numFmtId="3" fontId="0" fillId="0" borderId="18" xfId="0" applyNumberFormat="1" applyFill="1" applyBorder="1" applyAlignment="1">
      <alignment horizontal="center"/>
    </xf>
    <xf numFmtId="0" fontId="11" fillId="18" borderId="23" xfId="0" applyFont="1" applyFill="1" applyBorder="1" applyAlignment="1">
      <alignment horizontal="center"/>
    </xf>
    <xf numFmtId="0" fontId="0" fillId="18" borderId="21" xfId="0" applyFill="1" applyBorder="1" applyAlignment="1">
      <alignment horizontal="center"/>
    </xf>
    <xf numFmtId="0" fontId="11" fillId="12" borderId="23" xfId="0" applyFont="1" applyFill="1" applyBorder="1" applyAlignment="1">
      <alignment horizontal="center"/>
    </xf>
    <xf numFmtId="0" fontId="11" fillId="12" borderId="22" xfId="0" applyFont="1" applyFill="1" applyBorder="1" applyAlignment="1">
      <alignment horizontal="center"/>
    </xf>
    <xf numFmtId="0" fontId="61" fillId="12" borderId="23" xfId="0" applyFont="1" applyFill="1" applyBorder="1" applyAlignment="1">
      <alignment horizontal="center"/>
    </xf>
    <xf numFmtId="0" fontId="61" fillId="12" borderId="21" xfId="0" applyFont="1" applyFill="1" applyBorder="1" applyAlignment="1">
      <alignment horizontal="center"/>
    </xf>
    <xf numFmtId="0" fontId="11" fillId="16" borderId="11" xfId="0" applyFont="1" applyFill="1" applyBorder="1" applyAlignment="1">
      <alignment horizontal="center"/>
    </xf>
    <xf numFmtId="0" fontId="22" fillId="21" borderId="23" xfId="0" applyFont="1" applyFill="1" applyBorder="1" applyAlignment="1">
      <alignment horizontal="center"/>
    </xf>
    <xf numFmtId="0" fontId="22" fillId="21" borderId="21" xfId="0" applyFont="1" applyFill="1" applyBorder="1" applyAlignment="1">
      <alignment horizontal="center"/>
    </xf>
    <xf numFmtId="0" fontId="22" fillId="21" borderId="33" xfId="0" applyFont="1" applyFill="1" applyBorder="1" applyAlignment="1">
      <alignment horizontal="center"/>
    </xf>
    <xf numFmtId="0" fontId="42" fillId="12" borderId="11" xfId="0" applyFont="1" applyFill="1" applyBorder="1" applyAlignment="1">
      <alignment horizontal="center"/>
    </xf>
    <xf numFmtId="0" fontId="42" fillId="12" borderId="23" xfId="0" applyFont="1" applyFill="1" applyBorder="1" applyAlignment="1">
      <alignment horizontal="center"/>
    </xf>
    <xf numFmtId="0" fontId="42" fillId="12" borderId="21" xfId="0" applyFont="1" applyFill="1" applyBorder="1" applyAlignment="1">
      <alignment horizontal="center"/>
    </xf>
    <xf numFmtId="0" fontId="42" fillId="12" borderId="22" xfId="0" applyFont="1" applyFill="1" applyBorder="1" applyAlignment="1">
      <alignment horizontal="center"/>
    </xf>
    <xf numFmtId="0" fontId="42" fillId="30" borderId="23" xfId="0" applyFont="1" applyFill="1" applyBorder="1" applyAlignment="1">
      <alignment horizontal="center"/>
    </xf>
    <xf numFmtId="0" fontId="42" fillId="30" borderId="21" xfId="0" applyFont="1" applyFill="1" applyBorder="1" applyAlignment="1">
      <alignment horizontal="center"/>
    </xf>
    <xf numFmtId="0" fontId="42" fillId="30" borderId="22" xfId="0" applyFont="1" applyFill="1" applyBorder="1" applyAlignment="1">
      <alignment horizontal="center"/>
    </xf>
    <xf numFmtId="0" fontId="42" fillId="31" borderId="23" xfId="0" applyFont="1" applyFill="1" applyBorder="1" applyAlignment="1">
      <alignment horizontal="center"/>
    </xf>
    <xf numFmtId="0" fontId="42" fillId="31" borderId="21" xfId="0" applyFont="1" applyFill="1" applyBorder="1" applyAlignment="1">
      <alignment horizontal="center"/>
    </xf>
    <xf numFmtId="0" fontId="42" fillId="31" borderId="22" xfId="0" applyFont="1" applyFill="1" applyBorder="1" applyAlignment="1">
      <alignment horizontal="center"/>
    </xf>
    <xf numFmtId="0" fontId="42" fillId="28" borderId="23" xfId="0" applyFont="1" applyFill="1" applyBorder="1" applyAlignment="1">
      <alignment horizontal="center"/>
    </xf>
    <xf numFmtId="0" fontId="42" fillId="28" borderId="21" xfId="0" applyFont="1" applyFill="1" applyBorder="1" applyAlignment="1">
      <alignment horizontal="center"/>
    </xf>
    <xf numFmtId="0" fontId="42" fillId="28" borderId="22" xfId="0" applyFont="1" applyFill="1" applyBorder="1" applyAlignment="1">
      <alignment horizontal="center"/>
    </xf>
    <xf numFmtId="0" fontId="42" fillId="15" borderId="23" xfId="0" applyFont="1" applyFill="1" applyBorder="1" applyAlignment="1">
      <alignment horizontal="center"/>
    </xf>
    <xf numFmtId="0" fontId="42" fillId="15" borderId="21" xfId="0" applyFont="1" applyFill="1" applyBorder="1" applyAlignment="1">
      <alignment horizontal="center"/>
    </xf>
    <xf numFmtId="0" fontId="42" fillId="15" borderId="22" xfId="0" applyFont="1" applyFill="1" applyBorder="1" applyAlignment="1">
      <alignment horizontal="center"/>
    </xf>
    <xf numFmtId="0" fontId="42" fillId="32" borderId="23" xfId="0" applyFont="1" applyFill="1" applyBorder="1" applyAlignment="1">
      <alignment horizontal="center"/>
    </xf>
    <xf numFmtId="0" fontId="42" fillId="32" borderId="21" xfId="0" applyFont="1" applyFill="1" applyBorder="1" applyAlignment="1">
      <alignment horizontal="center"/>
    </xf>
    <xf numFmtId="0" fontId="42" fillId="32" borderId="22" xfId="0" applyFont="1" applyFill="1" applyBorder="1" applyAlignment="1">
      <alignment horizontal="center"/>
    </xf>
    <xf numFmtId="0" fontId="42" fillId="37" borderId="23" xfId="0" applyFont="1" applyFill="1" applyBorder="1" applyAlignment="1">
      <alignment horizontal="center"/>
    </xf>
    <xf numFmtId="0" fontId="42" fillId="37" borderId="21" xfId="0" applyFont="1" applyFill="1" applyBorder="1" applyAlignment="1">
      <alignment horizontal="center"/>
    </xf>
    <xf numFmtId="0" fontId="42" fillId="37" borderId="22" xfId="0" applyFont="1" applyFill="1" applyBorder="1" applyAlignment="1">
      <alignment horizontal="center"/>
    </xf>
    <xf numFmtId="0" fontId="42" fillId="33" borderId="23" xfId="0" applyFont="1" applyFill="1" applyBorder="1" applyAlignment="1">
      <alignment horizontal="center"/>
    </xf>
    <xf numFmtId="0" fontId="42" fillId="33" borderId="21" xfId="0" applyFont="1" applyFill="1" applyBorder="1" applyAlignment="1">
      <alignment horizontal="center"/>
    </xf>
    <xf numFmtId="0" fontId="42" fillId="33" borderId="22" xfId="0" applyFont="1" applyFill="1" applyBorder="1" applyAlignment="1">
      <alignment horizontal="center"/>
    </xf>
    <xf numFmtId="0" fontId="42" fillId="11" borderId="23" xfId="0" applyFont="1" applyFill="1" applyBorder="1" applyAlignment="1">
      <alignment horizontal="center"/>
    </xf>
    <xf numFmtId="0" fontId="42" fillId="11" borderId="21" xfId="0" applyFont="1" applyFill="1" applyBorder="1" applyAlignment="1">
      <alignment horizontal="center"/>
    </xf>
    <xf numFmtId="0" fontId="42" fillId="11" borderId="22" xfId="0" applyFont="1" applyFill="1" applyBorder="1" applyAlignment="1">
      <alignment horizontal="center"/>
    </xf>
    <xf numFmtId="0" fontId="42" fillId="34" borderId="23" xfId="0" applyFont="1" applyFill="1" applyBorder="1" applyAlignment="1">
      <alignment horizontal="center"/>
    </xf>
    <xf numFmtId="0" fontId="42" fillId="34" borderId="21" xfId="0" applyFont="1" applyFill="1" applyBorder="1" applyAlignment="1">
      <alignment horizontal="center"/>
    </xf>
    <xf numFmtId="0" fontId="42" fillId="34" borderId="22" xfId="0" applyFont="1" applyFill="1" applyBorder="1" applyAlignment="1">
      <alignment horizontal="center"/>
    </xf>
    <xf numFmtId="0" fontId="42" fillId="35" borderId="23" xfId="0" applyFont="1" applyFill="1" applyBorder="1" applyAlignment="1">
      <alignment horizontal="center"/>
    </xf>
    <xf numFmtId="0" fontId="42" fillId="35" borderId="21" xfId="0" applyFont="1" applyFill="1" applyBorder="1" applyAlignment="1">
      <alignment horizontal="center"/>
    </xf>
    <xf numFmtId="0" fontId="42" fillId="35" borderId="22" xfId="0" applyFont="1" applyFill="1" applyBorder="1" applyAlignment="1">
      <alignment horizontal="center"/>
    </xf>
    <xf numFmtId="0" fontId="42" fillId="36" borderId="23" xfId="0" applyFont="1" applyFill="1" applyBorder="1" applyAlignment="1">
      <alignment horizontal="center"/>
    </xf>
    <xf numFmtId="0" fontId="42" fillId="36" borderId="21" xfId="0" applyFont="1" applyFill="1" applyBorder="1" applyAlignment="1">
      <alignment horizontal="center"/>
    </xf>
    <xf numFmtId="0" fontId="42" fillId="36" borderId="22" xfId="0" applyFont="1" applyFill="1" applyBorder="1" applyAlignment="1">
      <alignment horizontal="center"/>
    </xf>
    <xf numFmtId="0" fontId="42" fillId="38" borderId="23" xfId="0" applyFont="1" applyFill="1" applyBorder="1" applyAlignment="1">
      <alignment horizontal="center"/>
    </xf>
    <xf numFmtId="0" fontId="42" fillId="38" borderId="21" xfId="0" applyFont="1" applyFill="1" applyBorder="1" applyAlignment="1">
      <alignment horizontal="center"/>
    </xf>
    <xf numFmtId="0" fontId="42" fillId="38" borderId="22" xfId="0" applyFont="1" applyFill="1" applyBorder="1" applyAlignment="1">
      <alignment horizontal="center"/>
    </xf>
    <xf numFmtId="3" fontId="11" fillId="0" borderId="11" xfId="0" applyNumberFormat="1" applyFont="1" applyBorder="1"/>
    <xf numFmtId="4" fontId="66" fillId="0" borderId="11" xfId="0" applyNumberFormat="1" applyFont="1" applyBorder="1" applyAlignment="1">
      <alignment horizontal="right"/>
    </xf>
  </cellXfs>
  <cellStyles count="145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Hipervínculo visitado" xfId="88" builtinId="9" hidden="1"/>
    <cellStyle name="Hipervínculo visitado" xfId="89" builtinId="9" hidden="1"/>
    <cellStyle name="Hipervínculo visitado" xfId="90" builtinId="9" hidden="1"/>
    <cellStyle name="Hipervínculo visitado" xfId="91" builtinId="9" hidden="1"/>
    <cellStyle name="Hipervínculo visitado" xfId="92" builtinId="9" hidden="1"/>
    <cellStyle name="Hipervínculo visitado" xfId="93" builtinId="9" hidden="1"/>
    <cellStyle name="Hipervínculo visitado" xfId="94" builtinId="9" hidden="1"/>
    <cellStyle name="Hipervínculo visitado" xfId="95" builtinId="9" hidden="1"/>
    <cellStyle name="Hipervínculo visitado" xfId="96" builtinId="9" hidden="1"/>
    <cellStyle name="Hipervínculo visitado" xfId="97" builtinId="9" hidden="1"/>
    <cellStyle name="Hipervínculo visitado" xfId="98"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5" builtinId="9" hidden="1"/>
    <cellStyle name="Hipervínculo visitado" xfId="126" builtinId="9" hidden="1"/>
    <cellStyle name="Hipervínculo visitado" xfId="127" builtinId="9" hidden="1"/>
    <cellStyle name="Hipervínculo visitado" xfId="128" builtinId="9" hidden="1"/>
    <cellStyle name="Hipervínculo visitado" xfId="129" builtinId="9" hidden="1"/>
    <cellStyle name="Hipervínculo visitado" xfId="130" builtinId="9" hidden="1"/>
    <cellStyle name="Hipervínculo visitado" xfId="131" builtinId="9" hidden="1"/>
    <cellStyle name="Hipervínculo visitado" xfId="132" builtinId="9" hidden="1"/>
    <cellStyle name="Hipervínculo visitado" xfId="133"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Hipervínculo visitado" xfId="146" builtinId="9" hidden="1"/>
    <cellStyle name="Hipervínculo visitado" xfId="147" builtinId="9" hidden="1"/>
    <cellStyle name="Hipervínculo visitado" xfId="148" builtinId="9" hidden="1"/>
    <cellStyle name="Hipervínculo visitado" xfId="149" builtinId="9" hidden="1"/>
    <cellStyle name="Hipervínculo visitado" xfId="150" builtinId="9" hidden="1"/>
    <cellStyle name="Hipervínculo visitado" xfId="151" builtinId="9" hidden="1"/>
    <cellStyle name="Hipervínculo visitado" xfId="152" builtinId="9" hidden="1"/>
    <cellStyle name="Hipervínculo visitado" xfId="153" builtinId="9" hidden="1"/>
    <cellStyle name="Hipervínculo visitado" xfId="154" builtinId="9" hidden="1"/>
    <cellStyle name="Hipervínculo visitado" xfId="155" builtinId="9" hidden="1"/>
    <cellStyle name="Hipervínculo visitado" xfId="156" builtinId="9" hidden="1"/>
    <cellStyle name="Hipervínculo visitado" xfId="157" builtinId="9" hidden="1"/>
    <cellStyle name="Hipervínculo visitado" xfId="158" builtinId="9" hidden="1"/>
    <cellStyle name="Hipervínculo visitado" xfId="159" builtinId="9" hidden="1"/>
    <cellStyle name="Hipervínculo visitado" xfId="160" builtinId="9" hidden="1"/>
    <cellStyle name="Hipervínculo visitado" xfId="161" builtinId="9" hidden="1"/>
    <cellStyle name="Hipervínculo visitado" xfId="162" builtinId="9" hidden="1"/>
    <cellStyle name="Hipervínculo visitado" xfId="163" builtinId="9" hidden="1"/>
    <cellStyle name="Hipervínculo visitado" xfId="164" builtinId="9" hidden="1"/>
    <cellStyle name="Hipervínculo visitado" xfId="165" builtinId="9" hidden="1"/>
    <cellStyle name="Hipervínculo visitado" xfId="166" builtinId="9" hidden="1"/>
    <cellStyle name="Hipervínculo visitado" xfId="167" builtinId="9" hidden="1"/>
    <cellStyle name="Hipervínculo visitado" xfId="168" builtinId="9" hidden="1"/>
    <cellStyle name="Hipervínculo visitado" xfId="169" builtinId="9" hidden="1"/>
    <cellStyle name="Hipervínculo visitado" xfId="170" builtinId="9" hidden="1"/>
    <cellStyle name="Hipervínculo visitado" xfId="171" builtinId="9" hidden="1"/>
    <cellStyle name="Hipervínculo visitado" xfId="172" builtinId="9" hidden="1"/>
    <cellStyle name="Hipervínculo visitado" xfId="173" builtinId="9" hidden="1"/>
    <cellStyle name="Hipervínculo visitado" xfId="174" builtinId="9" hidden="1"/>
    <cellStyle name="Hipervínculo visitado" xfId="175" builtinId="9" hidden="1"/>
    <cellStyle name="Hipervínculo visitado" xfId="176" builtinId="9" hidden="1"/>
    <cellStyle name="Hipervínculo visitado" xfId="177" builtinId="9" hidden="1"/>
    <cellStyle name="Hipervínculo visitado" xfId="178" builtinId="9" hidden="1"/>
    <cellStyle name="Hipervínculo visitado" xfId="179" builtinId="9" hidden="1"/>
    <cellStyle name="Hipervínculo visitado" xfId="180" builtinId="9" hidden="1"/>
    <cellStyle name="Hipervínculo visitado" xfId="181" builtinId="9" hidden="1"/>
    <cellStyle name="Hipervínculo visitado" xfId="182" builtinId="9" hidden="1"/>
    <cellStyle name="Hipervínculo visitado" xfId="183" builtinId="9" hidden="1"/>
    <cellStyle name="Hipervínculo visitado" xfId="184" builtinId="9" hidden="1"/>
    <cellStyle name="Hipervínculo visitado" xfId="185" builtinId="9" hidden="1"/>
    <cellStyle name="Hipervínculo visitado" xfId="186" builtinId="9" hidden="1"/>
    <cellStyle name="Hipervínculo visitado" xfId="187" builtinId="9" hidden="1"/>
    <cellStyle name="Hipervínculo visitado" xfId="188" builtinId="9" hidden="1"/>
    <cellStyle name="Hipervínculo visitado" xfId="189" builtinId="9" hidden="1"/>
    <cellStyle name="Hipervínculo visitado" xfId="190" builtinId="9" hidden="1"/>
    <cellStyle name="Hipervínculo visitado" xfId="191" builtinId="9" hidden="1"/>
    <cellStyle name="Hipervínculo visitado" xfId="192" builtinId="9" hidden="1"/>
    <cellStyle name="Hipervínculo visitado" xfId="193" builtinId="9" hidden="1"/>
    <cellStyle name="Hipervínculo visitado" xfId="194" builtinId="9" hidden="1"/>
    <cellStyle name="Hipervínculo visitado" xfId="195" builtinId="9" hidden="1"/>
    <cellStyle name="Hipervínculo visitado" xfId="196" builtinId="9" hidden="1"/>
    <cellStyle name="Hipervínculo visitado" xfId="197" builtinId="9" hidden="1"/>
    <cellStyle name="Hipervínculo visitado" xfId="198" builtinId="9" hidden="1"/>
    <cellStyle name="Hipervínculo visitado" xfId="199" builtinId="9" hidden="1"/>
    <cellStyle name="Hipervínculo visitado" xfId="200" builtinId="9" hidden="1"/>
    <cellStyle name="Hipervínculo visitado" xfId="201" builtinId="9" hidden="1"/>
    <cellStyle name="Hipervínculo visitado" xfId="202" builtinId="9" hidden="1"/>
    <cellStyle name="Hipervínculo visitado" xfId="203" builtinId="9" hidden="1"/>
    <cellStyle name="Hipervínculo visitado" xfId="204" builtinId="9" hidden="1"/>
    <cellStyle name="Hipervínculo visitado" xfId="205" builtinId="9" hidden="1"/>
    <cellStyle name="Hipervínculo visitado" xfId="206" builtinId="9" hidden="1"/>
    <cellStyle name="Hipervínculo visitado" xfId="207" builtinId="9" hidden="1"/>
    <cellStyle name="Hipervínculo visitado" xfId="208" builtinId="9" hidden="1"/>
    <cellStyle name="Hipervínculo visitado" xfId="209" builtinId="9" hidden="1"/>
    <cellStyle name="Hipervínculo visitado" xfId="210" builtinId="9" hidden="1"/>
    <cellStyle name="Hipervínculo visitado" xfId="211" builtinId="9" hidden="1"/>
    <cellStyle name="Hipervínculo visitado" xfId="212" builtinId="9" hidden="1"/>
    <cellStyle name="Hipervínculo visitado" xfId="213" builtinId="9" hidden="1"/>
    <cellStyle name="Hipervínculo visitado" xfId="214" builtinId="9" hidden="1"/>
    <cellStyle name="Hipervínculo visitado" xfId="215" builtinId="9" hidden="1"/>
    <cellStyle name="Hipervínculo visitado" xfId="216" builtinId="9" hidden="1"/>
    <cellStyle name="Hipervínculo visitado" xfId="217" builtinId="9" hidden="1"/>
    <cellStyle name="Hipervínculo visitado" xfId="218" builtinId="9" hidden="1"/>
    <cellStyle name="Hipervínculo visitado" xfId="219" builtinId="9" hidden="1"/>
    <cellStyle name="Hipervínculo visitado" xfId="220" builtinId="9" hidden="1"/>
    <cellStyle name="Hipervínculo visitado" xfId="221" builtinId="9" hidden="1"/>
    <cellStyle name="Hipervínculo visitado" xfId="222" builtinId="9" hidden="1"/>
    <cellStyle name="Hipervínculo visitado" xfId="223" builtinId="9" hidden="1"/>
    <cellStyle name="Hipervínculo visitado" xfId="224" builtinId="9" hidden="1"/>
    <cellStyle name="Hipervínculo visitado" xfId="225" builtinId="9" hidden="1"/>
    <cellStyle name="Hipervínculo visitado" xfId="226" builtinId="9" hidden="1"/>
    <cellStyle name="Hipervínculo visitado" xfId="227" builtinId="9" hidden="1"/>
    <cellStyle name="Hipervínculo visitado" xfId="228" builtinId="9" hidden="1"/>
    <cellStyle name="Hipervínculo visitado" xfId="229" builtinId="9" hidden="1"/>
    <cellStyle name="Hipervínculo visitado" xfId="230" builtinId="9" hidden="1"/>
    <cellStyle name="Hipervínculo visitado" xfId="231" builtinId="9" hidden="1"/>
    <cellStyle name="Hipervínculo visitado" xfId="232" builtinId="9" hidden="1"/>
    <cellStyle name="Hipervínculo visitado" xfId="233" builtinId="9" hidden="1"/>
    <cellStyle name="Hipervínculo visitado" xfId="234" builtinId="9" hidden="1"/>
    <cellStyle name="Hipervínculo visitado" xfId="235" builtinId="9" hidden="1"/>
    <cellStyle name="Hipervínculo visitado" xfId="236" builtinId="9" hidden="1"/>
    <cellStyle name="Hipervínculo visitado" xfId="237" builtinId="9" hidden="1"/>
    <cellStyle name="Hipervínculo visitado" xfId="238" builtinId="9" hidden="1"/>
    <cellStyle name="Hipervínculo visitado" xfId="239" builtinId="9" hidden="1"/>
    <cellStyle name="Hipervínculo visitado" xfId="240" builtinId="9" hidden="1"/>
    <cellStyle name="Hipervínculo visitado" xfId="241" builtinId="9" hidden="1"/>
    <cellStyle name="Hipervínculo visitado" xfId="242" builtinId="9" hidden="1"/>
    <cellStyle name="Hipervínculo visitado" xfId="243" builtinId="9" hidden="1"/>
    <cellStyle name="Hipervínculo visitado" xfId="244" builtinId="9" hidden="1"/>
    <cellStyle name="Hipervínculo visitado" xfId="245" builtinId="9" hidden="1"/>
    <cellStyle name="Hipervínculo visitado" xfId="246" builtinId="9" hidden="1"/>
    <cellStyle name="Hipervínculo visitado" xfId="247" builtinId="9" hidden="1"/>
    <cellStyle name="Hipervínculo visitado" xfId="248" builtinId="9" hidden="1"/>
    <cellStyle name="Hipervínculo visitado" xfId="249" builtinId="9" hidden="1"/>
    <cellStyle name="Hipervínculo visitado" xfId="250" builtinId="9" hidden="1"/>
    <cellStyle name="Hipervínculo visitado" xfId="251" builtinId="9" hidden="1"/>
    <cellStyle name="Hipervínculo visitado" xfId="252" builtinId="9" hidden="1"/>
    <cellStyle name="Hipervínculo visitado" xfId="253" builtinId="9" hidden="1"/>
    <cellStyle name="Hipervínculo visitado" xfId="254" builtinId="9" hidden="1"/>
    <cellStyle name="Hipervínculo visitado" xfId="255" builtinId="9" hidden="1"/>
    <cellStyle name="Hipervínculo visitado" xfId="256" builtinId="9" hidden="1"/>
    <cellStyle name="Hipervínculo visitado" xfId="257" builtinId="9" hidden="1"/>
    <cellStyle name="Hipervínculo visitado" xfId="258" builtinId="9" hidden="1"/>
    <cellStyle name="Hipervínculo visitado" xfId="259" builtinId="9" hidden="1"/>
    <cellStyle name="Hipervínculo visitado" xfId="260" builtinId="9" hidden="1"/>
    <cellStyle name="Hipervínculo visitado" xfId="261" builtinId="9" hidden="1"/>
    <cellStyle name="Hipervínculo visitado" xfId="262" builtinId="9" hidden="1"/>
    <cellStyle name="Hipervínculo visitado" xfId="263" builtinId="9" hidden="1"/>
    <cellStyle name="Hipervínculo visitado" xfId="264" builtinId="9" hidden="1"/>
    <cellStyle name="Hipervínculo visitado" xfId="265" builtinId="9" hidden="1"/>
    <cellStyle name="Hipervínculo visitado" xfId="266" builtinId="9" hidden="1"/>
    <cellStyle name="Hipervínculo visitado" xfId="267" builtinId="9" hidden="1"/>
    <cellStyle name="Hipervínculo visitado" xfId="268" builtinId="9" hidden="1"/>
    <cellStyle name="Hipervínculo visitado" xfId="269" builtinId="9" hidden="1"/>
    <cellStyle name="Hipervínculo visitado" xfId="270" builtinId="9" hidden="1"/>
    <cellStyle name="Hipervínculo visitado" xfId="271" builtinId="9" hidden="1"/>
    <cellStyle name="Hipervínculo visitado" xfId="272" builtinId="9" hidden="1"/>
    <cellStyle name="Hipervínculo visitado" xfId="273" builtinId="9" hidden="1"/>
    <cellStyle name="Hipervínculo visitado" xfId="274" builtinId="9" hidden="1"/>
    <cellStyle name="Hipervínculo visitado" xfId="275" builtinId="9" hidden="1"/>
    <cellStyle name="Hipervínculo visitado" xfId="276" builtinId="9" hidden="1"/>
    <cellStyle name="Hipervínculo visitado" xfId="277" builtinId="9" hidden="1"/>
    <cellStyle name="Hipervínculo visitado" xfId="278" builtinId="9" hidden="1"/>
    <cellStyle name="Hipervínculo visitado" xfId="279" builtinId="9" hidden="1"/>
    <cellStyle name="Hipervínculo visitado" xfId="280" builtinId="9" hidden="1"/>
    <cellStyle name="Hipervínculo visitado" xfId="281" builtinId="9" hidden="1"/>
    <cellStyle name="Hipervínculo visitado" xfId="282" builtinId="9" hidden="1"/>
    <cellStyle name="Hipervínculo visitado" xfId="283" builtinId="9" hidden="1"/>
    <cellStyle name="Hipervínculo visitado" xfId="284" builtinId="9" hidden="1"/>
    <cellStyle name="Hipervínculo visitado" xfId="285" builtinId="9" hidden="1"/>
    <cellStyle name="Hipervínculo visitado" xfId="286" builtinId="9" hidden="1"/>
    <cellStyle name="Hipervínculo visitado" xfId="287" builtinId="9" hidden="1"/>
    <cellStyle name="Hipervínculo visitado" xfId="288" builtinId="9" hidden="1"/>
    <cellStyle name="Hipervínculo visitado" xfId="289" builtinId="9" hidden="1"/>
    <cellStyle name="Hipervínculo visitado" xfId="290" builtinId="9" hidden="1"/>
    <cellStyle name="Hipervínculo visitado" xfId="291" builtinId="9" hidden="1"/>
    <cellStyle name="Hipervínculo visitado" xfId="292" builtinId="9" hidden="1"/>
    <cellStyle name="Hipervínculo visitado" xfId="293" builtinId="9" hidden="1"/>
    <cellStyle name="Hipervínculo visitado" xfId="294" builtinId="9" hidden="1"/>
    <cellStyle name="Hipervínculo visitado" xfId="295" builtinId="9" hidden="1"/>
    <cellStyle name="Hipervínculo visitado" xfId="296" builtinId="9" hidden="1"/>
    <cellStyle name="Hipervínculo visitado" xfId="297" builtinId="9" hidden="1"/>
    <cellStyle name="Hipervínculo visitado" xfId="298" builtinId="9" hidden="1"/>
    <cellStyle name="Hipervínculo visitado" xfId="299" builtinId="9" hidden="1"/>
    <cellStyle name="Hipervínculo visitado" xfId="300" builtinId="9" hidden="1"/>
    <cellStyle name="Hipervínculo visitado" xfId="301" builtinId="9" hidden="1"/>
    <cellStyle name="Hipervínculo visitado" xfId="302" builtinId="9" hidden="1"/>
    <cellStyle name="Hipervínculo visitado" xfId="303" builtinId="9" hidden="1"/>
    <cellStyle name="Hipervínculo visitado" xfId="304" builtinId="9" hidden="1"/>
    <cellStyle name="Hipervínculo visitado" xfId="305" builtinId="9" hidden="1"/>
    <cellStyle name="Hipervínculo visitado" xfId="306" builtinId="9" hidden="1"/>
    <cellStyle name="Hipervínculo visitado" xfId="307" builtinId="9" hidden="1"/>
    <cellStyle name="Hipervínculo visitado" xfId="308" builtinId="9" hidden="1"/>
    <cellStyle name="Hipervínculo visitado" xfId="309" builtinId="9" hidden="1"/>
    <cellStyle name="Hipervínculo visitado" xfId="310" builtinId="9" hidden="1"/>
    <cellStyle name="Hipervínculo visitado" xfId="311" builtinId="9" hidden="1"/>
    <cellStyle name="Hipervínculo visitado" xfId="312" builtinId="9" hidden="1"/>
    <cellStyle name="Hipervínculo visitado" xfId="313" builtinId="9" hidden="1"/>
    <cellStyle name="Hipervínculo visitado" xfId="314" builtinId="9" hidden="1"/>
    <cellStyle name="Hipervínculo visitado" xfId="315" builtinId="9" hidden="1"/>
    <cellStyle name="Hipervínculo visitado" xfId="316" builtinId="9" hidden="1"/>
    <cellStyle name="Hipervínculo visitado" xfId="317" builtinId="9" hidden="1"/>
    <cellStyle name="Hipervínculo visitado" xfId="318" builtinId="9" hidden="1"/>
    <cellStyle name="Hipervínculo visitado" xfId="319" builtinId="9" hidden="1"/>
    <cellStyle name="Hipervínculo visitado" xfId="320" builtinId="9" hidden="1"/>
    <cellStyle name="Hipervínculo visitado" xfId="321" builtinId="9" hidden="1"/>
    <cellStyle name="Hipervínculo visitado" xfId="322" builtinId="9" hidden="1"/>
    <cellStyle name="Hipervínculo visitado" xfId="323" builtinId="9" hidden="1"/>
    <cellStyle name="Hipervínculo visitado" xfId="324" builtinId="9" hidden="1"/>
    <cellStyle name="Hipervínculo visitado" xfId="325" builtinId="9" hidden="1"/>
    <cellStyle name="Hipervínculo visitado" xfId="326" builtinId="9" hidden="1"/>
    <cellStyle name="Hipervínculo visitado" xfId="327" builtinId="9" hidden="1"/>
    <cellStyle name="Hipervínculo visitado" xfId="328" builtinId="9" hidden="1"/>
    <cellStyle name="Hipervínculo visitado" xfId="329" builtinId="9" hidden="1"/>
    <cellStyle name="Hipervínculo visitado" xfId="330" builtinId="9" hidden="1"/>
    <cellStyle name="Hipervínculo visitado" xfId="331" builtinId="9" hidden="1"/>
    <cellStyle name="Hipervínculo visitado" xfId="332" builtinId="9" hidden="1"/>
    <cellStyle name="Hipervínculo visitado" xfId="333" builtinId="9" hidden="1"/>
    <cellStyle name="Hipervínculo visitado" xfId="334" builtinId="9" hidden="1"/>
    <cellStyle name="Hipervínculo visitado" xfId="335" builtinId="9" hidden="1"/>
    <cellStyle name="Hipervínculo visitado" xfId="336" builtinId="9" hidden="1"/>
    <cellStyle name="Hipervínculo visitado" xfId="337" builtinId="9" hidden="1"/>
    <cellStyle name="Hipervínculo visitado" xfId="338" builtinId="9" hidden="1"/>
    <cellStyle name="Hipervínculo visitado" xfId="339" builtinId="9" hidden="1"/>
    <cellStyle name="Hipervínculo visitado" xfId="340" builtinId="9" hidden="1"/>
    <cellStyle name="Hipervínculo visitado" xfId="341" builtinId="9" hidden="1"/>
    <cellStyle name="Hipervínculo visitado" xfId="342" builtinId="9" hidden="1"/>
    <cellStyle name="Hipervínculo visitado" xfId="343" builtinId="9" hidden="1"/>
    <cellStyle name="Hipervínculo visitado" xfId="344" builtinId="9" hidden="1"/>
    <cellStyle name="Hipervínculo visitado" xfId="345" builtinId="9" hidden="1"/>
    <cellStyle name="Hipervínculo visitado" xfId="346" builtinId="9" hidden="1"/>
    <cellStyle name="Hipervínculo visitado" xfId="347" builtinId="9" hidden="1"/>
    <cellStyle name="Hipervínculo visitado" xfId="348" builtinId="9" hidden="1"/>
    <cellStyle name="Hipervínculo visitado" xfId="349" builtinId="9" hidden="1"/>
    <cellStyle name="Hipervínculo visitado" xfId="350" builtinId="9" hidden="1"/>
    <cellStyle name="Hipervínculo visitado" xfId="351" builtinId="9" hidden="1"/>
    <cellStyle name="Hipervínculo visitado" xfId="352" builtinId="9" hidden="1"/>
    <cellStyle name="Hipervínculo visitado" xfId="353" builtinId="9" hidden="1"/>
    <cellStyle name="Hipervínculo visitado" xfId="354" builtinId="9" hidden="1"/>
    <cellStyle name="Hipervínculo visitado" xfId="355" builtinId="9" hidden="1"/>
    <cellStyle name="Hipervínculo visitado" xfId="356" builtinId="9" hidden="1"/>
    <cellStyle name="Hipervínculo visitado" xfId="357" builtinId="9" hidden="1"/>
    <cellStyle name="Hipervínculo visitado" xfId="358" builtinId="9" hidden="1"/>
    <cellStyle name="Hipervínculo visitado" xfId="359" builtinId="9" hidden="1"/>
    <cellStyle name="Hipervínculo visitado" xfId="360" builtinId="9" hidden="1"/>
    <cellStyle name="Hipervínculo visitado" xfId="361" builtinId="9" hidden="1"/>
    <cellStyle name="Hipervínculo visitado" xfId="362" builtinId="9" hidden="1"/>
    <cellStyle name="Hipervínculo visitado" xfId="363" builtinId="9" hidden="1"/>
    <cellStyle name="Hipervínculo visitado" xfId="364" builtinId="9" hidden="1"/>
    <cellStyle name="Hipervínculo visitado" xfId="365" builtinId="9" hidden="1"/>
    <cellStyle name="Hipervínculo visitado" xfId="366" builtinId="9" hidden="1"/>
    <cellStyle name="Hipervínculo visitado" xfId="367" builtinId="9" hidden="1"/>
    <cellStyle name="Hipervínculo visitado" xfId="368" builtinId="9" hidden="1"/>
    <cellStyle name="Hipervínculo visitado" xfId="369" builtinId="9" hidden="1"/>
    <cellStyle name="Hipervínculo visitado" xfId="370" builtinId="9" hidden="1"/>
    <cellStyle name="Hipervínculo visitado" xfId="371" builtinId="9" hidden="1"/>
    <cellStyle name="Hipervínculo visitado" xfId="372" builtinId="9" hidden="1"/>
    <cellStyle name="Hipervínculo visitado" xfId="373" builtinId="9" hidden="1"/>
    <cellStyle name="Hipervínculo visitado" xfId="374" builtinId="9" hidden="1"/>
    <cellStyle name="Hipervínculo visitado" xfId="375" builtinId="9" hidden="1"/>
    <cellStyle name="Hipervínculo visitado" xfId="376" builtinId="9" hidden="1"/>
    <cellStyle name="Hipervínculo visitado" xfId="377" builtinId="9" hidden="1"/>
    <cellStyle name="Hipervínculo visitado" xfId="378" builtinId="9" hidden="1"/>
    <cellStyle name="Hipervínculo visitado" xfId="379" builtinId="9" hidden="1"/>
    <cellStyle name="Hipervínculo visitado" xfId="380" builtinId="9" hidden="1"/>
    <cellStyle name="Hipervínculo visitado" xfId="381" builtinId="9" hidden="1"/>
    <cellStyle name="Hipervínculo visitado" xfId="382" builtinId="9" hidden="1"/>
    <cellStyle name="Hipervínculo visitado" xfId="383" builtinId="9" hidden="1"/>
    <cellStyle name="Hipervínculo visitado" xfId="384" builtinId="9" hidden="1"/>
    <cellStyle name="Hipervínculo visitado" xfId="385" builtinId="9" hidden="1"/>
    <cellStyle name="Hipervínculo visitado" xfId="386" builtinId="9" hidden="1"/>
    <cellStyle name="Hipervínculo visitado" xfId="387" builtinId="9" hidden="1"/>
    <cellStyle name="Hipervínculo visitado" xfId="388" builtinId="9" hidden="1"/>
    <cellStyle name="Hipervínculo visitado" xfId="389" builtinId="9" hidden="1"/>
    <cellStyle name="Hipervínculo visitado" xfId="390" builtinId="9" hidden="1"/>
    <cellStyle name="Hipervínculo visitado" xfId="391" builtinId="9" hidden="1"/>
    <cellStyle name="Hipervínculo visitado" xfId="392" builtinId="9" hidden="1"/>
    <cellStyle name="Hipervínculo visitado" xfId="393" builtinId="9" hidden="1"/>
    <cellStyle name="Hipervínculo visitado" xfId="394" builtinId="9" hidden="1"/>
    <cellStyle name="Hipervínculo visitado" xfId="395" builtinId="9" hidden="1"/>
    <cellStyle name="Hipervínculo visitado" xfId="396" builtinId="9" hidden="1"/>
    <cellStyle name="Hipervínculo visitado" xfId="397" builtinId="9" hidden="1"/>
    <cellStyle name="Hipervínculo visitado" xfId="398" builtinId="9" hidden="1"/>
    <cellStyle name="Hipervínculo visitado" xfId="399" builtinId="9" hidden="1"/>
    <cellStyle name="Hipervínculo visitado" xfId="400" builtinId="9" hidden="1"/>
    <cellStyle name="Hipervínculo visitado" xfId="401" builtinId="9" hidden="1"/>
    <cellStyle name="Hipervínculo visitado" xfId="402" builtinId="9" hidden="1"/>
    <cellStyle name="Hipervínculo visitado" xfId="403" builtinId="9" hidden="1"/>
    <cellStyle name="Hipervínculo visitado" xfId="404" builtinId="9" hidden="1"/>
    <cellStyle name="Hipervínculo visitado" xfId="405" builtinId="9" hidden="1"/>
    <cellStyle name="Hipervínculo visitado" xfId="406" builtinId="9" hidden="1"/>
    <cellStyle name="Hipervínculo visitado" xfId="407" builtinId="9" hidden="1"/>
    <cellStyle name="Hipervínculo visitado" xfId="408" builtinId="9" hidden="1"/>
    <cellStyle name="Hipervínculo visitado" xfId="409" builtinId="9" hidden="1"/>
    <cellStyle name="Hipervínculo visitado" xfId="410" builtinId="9" hidden="1"/>
    <cellStyle name="Hipervínculo visitado" xfId="411" builtinId="9" hidden="1"/>
    <cellStyle name="Hipervínculo visitado" xfId="412" builtinId="9" hidden="1"/>
    <cellStyle name="Hipervínculo visitado" xfId="413" builtinId="9" hidden="1"/>
    <cellStyle name="Hipervínculo visitado" xfId="414" builtinId="9" hidden="1"/>
    <cellStyle name="Hipervínculo visitado" xfId="415" builtinId="9" hidden="1"/>
    <cellStyle name="Hipervínculo visitado" xfId="416" builtinId="9" hidden="1"/>
    <cellStyle name="Hipervínculo visitado" xfId="417" builtinId="9" hidden="1"/>
    <cellStyle name="Hipervínculo visitado" xfId="418" builtinId="9" hidden="1"/>
    <cellStyle name="Hipervínculo visitado" xfId="419" builtinId="9" hidden="1"/>
    <cellStyle name="Hipervínculo visitado" xfId="420" builtinId="9" hidden="1"/>
    <cellStyle name="Hipervínculo visitado" xfId="421" builtinId="9" hidden="1"/>
    <cellStyle name="Hipervínculo visitado" xfId="422" builtinId="9" hidden="1"/>
    <cellStyle name="Hipervínculo visitado" xfId="423" builtinId="9" hidden="1"/>
    <cellStyle name="Hipervínculo visitado" xfId="424" builtinId="9" hidden="1"/>
    <cellStyle name="Hipervínculo visitado" xfId="425" builtinId="9" hidden="1"/>
    <cellStyle name="Hipervínculo visitado" xfId="426" builtinId="9" hidden="1"/>
    <cellStyle name="Hipervínculo visitado" xfId="427" builtinId="9" hidden="1"/>
    <cellStyle name="Hipervínculo visitado" xfId="428" builtinId="9" hidden="1"/>
    <cellStyle name="Hipervínculo visitado" xfId="429" builtinId="9" hidden="1"/>
    <cellStyle name="Hipervínculo visitado" xfId="430" builtinId="9" hidden="1"/>
    <cellStyle name="Hipervínculo visitado" xfId="431" builtinId="9" hidden="1"/>
    <cellStyle name="Hipervínculo visitado" xfId="432" builtinId="9" hidden="1"/>
    <cellStyle name="Hipervínculo visitado" xfId="433" builtinId="9" hidden="1"/>
    <cellStyle name="Hipervínculo visitado" xfId="434" builtinId="9" hidden="1"/>
    <cellStyle name="Hipervínculo visitado" xfId="435" builtinId="9" hidden="1"/>
    <cellStyle name="Hipervínculo visitado" xfId="436" builtinId="9" hidden="1"/>
    <cellStyle name="Hipervínculo visitado" xfId="437" builtinId="9" hidden="1"/>
    <cellStyle name="Hipervínculo visitado" xfId="438" builtinId="9" hidden="1"/>
    <cellStyle name="Hipervínculo visitado" xfId="439" builtinId="9" hidden="1"/>
    <cellStyle name="Hipervínculo visitado" xfId="440" builtinId="9" hidden="1"/>
    <cellStyle name="Hipervínculo visitado" xfId="441" builtinId="9" hidden="1"/>
    <cellStyle name="Hipervínculo visitado" xfId="442" builtinId="9" hidden="1"/>
    <cellStyle name="Hipervínculo visitado" xfId="443" builtinId="9" hidden="1"/>
    <cellStyle name="Hipervínculo visitado" xfId="444" builtinId="9" hidden="1"/>
    <cellStyle name="Hipervínculo visitado" xfId="445" builtinId="9" hidden="1"/>
    <cellStyle name="Hipervínculo visitado" xfId="446" builtinId="9" hidden="1"/>
    <cellStyle name="Hipervínculo visitado" xfId="447" builtinId="9" hidden="1"/>
    <cellStyle name="Hipervínculo visitado" xfId="448" builtinId="9" hidden="1"/>
    <cellStyle name="Hipervínculo visitado" xfId="449" builtinId="9" hidden="1"/>
    <cellStyle name="Hipervínculo visitado" xfId="450" builtinId="9" hidden="1"/>
    <cellStyle name="Hipervínculo visitado" xfId="451" builtinId="9" hidden="1"/>
    <cellStyle name="Hipervínculo visitado" xfId="452" builtinId="9" hidden="1"/>
    <cellStyle name="Hipervínculo visitado" xfId="453" builtinId="9" hidden="1"/>
    <cellStyle name="Hipervínculo visitado" xfId="454" builtinId="9" hidden="1"/>
    <cellStyle name="Hipervínculo visitado" xfId="455" builtinId="9" hidden="1"/>
    <cellStyle name="Hipervínculo visitado" xfId="456" builtinId="9" hidden="1"/>
    <cellStyle name="Hipervínculo visitado" xfId="457" builtinId="9" hidden="1"/>
    <cellStyle name="Hipervínculo visitado" xfId="458" builtinId="9" hidden="1"/>
    <cellStyle name="Hipervínculo visitado" xfId="459" builtinId="9" hidden="1"/>
    <cellStyle name="Hipervínculo visitado" xfId="460" builtinId="9" hidden="1"/>
    <cellStyle name="Hipervínculo visitado" xfId="461" builtinId="9" hidden="1"/>
    <cellStyle name="Hipervínculo visitado" xfId="462" builtinId="9" hidden="1"/>
    <cellStyle name="Hipervínculo visitado" xfId="463" builtinId="9" hidden="1"/>
    <cellStyle name="Hipervínculo visitado" xfId="464" builtinId="9" hidden="1"/>
    <cellStyle name="Hipervínculo visitado" xfId="465" builtinId="9" hidden="1"/>
    <cellStyle name="Hipervínculo visitado" xfId="466" builtinId="9" hidden="1"/>
    <cellStyle name="Hipervínculo visitado" xfId="467" builtinId="9" hidden="1"/>
    <cellStyle name="Hipervínculo visitado" xfId="468" builtinId="9" hidden="1"/>
    <cellStyle name="Hipervínculo visitado" xfId="469" builtinId="9" hidden="1"/>
    <cellStyle name="Hipervínculo visitado" xfId="470" builtinId="9" hidden="1"/>
    <cellStyle name="Hipervínculo visitado" xfId="471" builtinId="9" hidden="1"/>
    <cellStyle name="Hipervínculo visitado" xfId="472" builtinId="9" hidden="1"/>
    <cellStyle name="Hipervínculo visitado" xfId="473" builtinId="9" hidden="1"/>
    <cellStyle name="Hipervínculo visitado" xfId="474" builtinId="9" hidden="1"/>
    <cellStyle name="Hipervínculo visitado" xfId="475" builtinId="9" hidden="1"/>
    <cellStyle name="Hipervínculo visitado" xfId="476" builtinId="9" hidden="1"/>
    <cellStyle name="Hipervínculo visitado" xfId="477" builtinId="9" hidden="1"/>
    <cellStyle name="Hipervínculo visitado" xfId="478" builtinId="9" hidden="1"/>
    <cellStyle name="Hipervínculo visitado" xfId="479" builtinId="9" hidden="1"/>
    <cellStyle name="Hipervínculo visitado" xfId="480" builtinId="9" hidden="1"/>
    <cellStyle name="Hipervínculo visitado" xfId="481" builtinId="9" hidden="1"/>
    <cellStyle name="Hipervínculo visitado" xfId="482" builtinId="9" hidden="1"/>
    <cellStyle name="Hipervínculo visitado" xfId="483" builtinId="9" hidden="1"/>
    <cellStyle name="Hipervínculo visitado" xfId="484" builtinId="9" hidden="1"/>
    <cellStyle name="Hipervínculo visitado" xfId="485" builtinId="9" hidden="1"/>
    <cellStyle name="Hipervínculo visitado" xfId="486" builtinId="9" hidden="1"/>
    <cellStyle name="Hipervínculo visitado" xfId="487" builtinId="9" hidden="1"/>
    <cellStyle name="Hipervínculo visitado" xfId="488" builtinId="9" hidden="1"/>
    <cellStyle name="Hipervínculo visitado" xfId="489" builtinId="9" hidden="1"/>
    <cellStyle name="Hipervínculo visitado" xfId="490" builtinId="9" hidden="1"/>
    <cellStyle name="Hipervínculo visitado" xfId="491" builtinId="9" hidden="1"/>
    <cellStyle name="Hipervínculo visitado" xfId="492" builtinId="9" hidden="1"/>
    <cellStyle name="Hipervínculo visitado" xfId="493" builtinId="9" hidden="1"/>
    <cellStyle name="Hipervínculo visitado" xfId="494" builtinId="9" hidden="1"/>
    <cellStyle name="Hipervínculo visitado" xfId="495" builtinId="9" hidden="1"/>
    <cellStyle name="Hipervínculo visitado" xfId="496" builtinId="9" hidden="1"/>
    <cellStyle name="Hipervínculo visitado" xfId="497" builtinId="9" hidden="1"/>
    <cellStyle name="Hipervínculo visitado" xfId="498" builtinId="9" hidden="1"/>
    <cellStyle name="Hipervínculo visitado" xfId="499" builtinId="9" hidden="1"/>
    <cellStyle name="Hipervínculo visitado" xfId="500" builtinId="9" hidden="1"/>
    <cellStyle name="Hipervínculo visitado" xfId="501" builtinId="9" hidden="1"/>
    <cellStyle name="Hipervínculo visitado" xfId="502" builtinId="9" hidden="1"/>
    <cellStyle name="Hipervínculo visitado" xfId="503" builtinId="9" hidden="1"/>
    <cellStyle name="Hipervínculo visitado" xfId="504" builtinId="9" hidden="1"/>
    <cellStyle name="Hipervínculo visitado" xfId="505" builtinId="9" hidden="1"/>
    <cellStyle name="Hipervínculo visitado" xfId="506" builtinId="9" hidden="1"/>
    <cellStyle name="Hipervínculo visitado" xfId="507" builtinId="9" hidden="1"/>
    <cellStyle name="Hipervínculo visitado" xfId="508" builtinId="9" hidden="1"/>
    <cellStyle name="Hipervínculo visitado" xfId="509" builtinId="9" hidden="1"/>
    <cellStyle name="Hipervínculo visitado" xfId="510" builtinId="9" hidden="1"/>
    <cellStyle name="Hipervínculo visitado" xfId="511" builtinId="9" hidden="1"/>
    <cellStyle name="Hipervínculo visitado" xfId="512" builtinId="9" hidden="1"/>
    <cellStyle name="Hipervínculo visitado" xfId="513" builtinId="9" hidden="1"/>
    <cellStyle name="Hipervínculo visitado" xfId="514" builtinId="9" hidden="1"/>
    <cellStyle name="Hipervínculo visitado" xfId="515" builtinId="9" hidden="1"/>
    <cellStyle name="Hipervínculo visitado" xfId="516" builtinId="9" hidden="1"/>
    <cellStyle name="Hipervínculo visitado" xfId="517" builtinId="9" hidden="1"/>
    <cellStyle name="Hipervínculo visitado" xfId="518" builtinId="9" hidden="1"/>
    <cellStyle name="Hipervínculo visitado" xfId="519" builtinId="9" hidden="1"/>
    <cellStyle name="Hipervínculo visitado" xfId="520" builtinId="9" hidden="1"/>
    <cellStyle name="Hipervínculo visitado" xfId="521" builtinId="9" hidden="1"/>
    <cellStyle name="Hipervínculo visitado" xfId="522" builtinId="9" hidden="1"/>
    <cellStyle name="Hipervínculo visitado" xfId="523" builtinId="9" hidden="1"/>
    <cellStyle name="Hipervínculo visitado" xfId="524" builtinId="9" hidden="1"/>
    <cellStyle name="Hipervínculo visitado" xfId="525" builtinId="9" hidden="1"/>
    <cellStyle name="Hipervínculo visitado" xfId="526" builtinId="9" hidden="1"/>
    <cellStyle name="Hipervínculo visitado" xfId="527" builtinId="9" hidden="1"/>
    <cellStyle name="Hipervínculo visitado" xfId="528" builtinId="9" hidden="1"/>
    <cellStyle name="Hipervínculo visitado" xfId="529" builtinId="9" hidden="1"/>
    <cellStyle name="Hipervínculo visitado" xfId="530" builtinId="9" hidden="1"/>
    <cellStyle name="Hipervínculo visitado" xfId="531" builtinId="9" hidden="1"/>
    <cellStyle name="Hipervínculo visitado" xfId="532" builtinId="9" hidden="1"/>
    <cellStyle name="Hipervínculo visitado" xfId="533" builtinId="9" hidden="1"/>
    <cellStyle name="Hipervínculo visitado" xfId="534" builtinId="9" hidden="1"/>
    <cellStyle name="Hipervínculo visitado" xfId="535" builtinId="9" hidden="1"/>
    <cellStyle name="Hipervínculo visitado" xfId="536" builtinId="9" hidden="1"/>
    <cellStyle name="Hipervínculo visitado" xfId="537" builtinId="9" hidden="1"/>
    <cellStyle name="Hipervínculo visitado" xfId="538" builtinId="9" hidden="1"/>
    <cellStyle name="Hipervínculo visitado" xfId="539" builtinId="9" hidden="1"/>
    <cellStyle name="Hipervínculo visitado" xfId="540" builtinId="9" hidden="1"/>
    <cellStyle name="Hipervínculo visitado" xfId="541" builtinId="9" hidden="1"/>
    <cellStyle name="Hipervínculo visitado" xfId="542" builtinId="9" hidden="1"/>
    <cellStyle name="Hipervínculo visitado" xfId="543" builtinId="9" hidden="1"/>
    <cellStyle name="Hipervínculo visitado" xfId="544" builtinId="9" hidden="1"/>
    <cellStyle name="Hipervínculo visitado" xfId="545" builtinId="9" hidden="1"/>
    <cellStyle name="Hipervínculo visitado" xfId="546" builtinId="9" hidden="1"/>
    <cellStyle name="Hipervínculo visitado" xfId="547" builtinId="9" hidden="1"/>
    <cellStyle name="Hipervínculo visitado" xfId="548" builtinId="9" hidden="1"/>
    <cellStyle name="Hipervínculo visitado" xfId="549" builtinId="9" hidden="1"/>
    <cellStyle name="Hipervínculo visitado" xfId="550" builtinId="9" hidden="1"/>
    <cellStyle name="Hipervínculo visitado" xfId="551" builtinId="9" hidden="1"/>
    <cellStyle name="Hipervínculo visitado" xfId="552" builtinId="9" hidden="1"/>
    <cellStyle name="Hipervínculo visitado" xfId="553" builtinId="9" hidden="1"/>
    <cellStyle name="Hipervínculo visitado" xfId="554" builtinId="9" hidden="1"/>
    <cellStyle name="Hipervínculo visitado" xfId="555" builtinId="9" hidden="1"/>
    <cellStyle name="Hipervínculo visitado" xfId="556" builtinId="9" hidden="1"/>
    <cellStyle name="Hipervínculo visitado" xfId="557" builtinId="9" hidden="1"/>
    <cellStyle name="Hipervínculo visitado" xfId="558" builtinId="9" hidden="1"/>
    <cellStyle name="Hipervínculo visitado" xfId="559" builtinId="9" hidden="1"/>
    <cellStyle name="Hipervínculo visitado" xfId="560" builtinId="9" hidden="1"/>
    <cellStyle name="Hipervínculo visitado" xfId="561" builtinId="9" hidden="1"/>
    <cellStyle name="Hipervínculo visitado" xfId="562" builtinId="9" hidden="1"/>
    <cellStyle name="Hipervínculo visitado" xfId="563" builtinId="9" hidden="1"/>
    <cellStyle name="Hipervínculo visitado" xfId="564" builtinId="9" hidden="1"/>
    <cellStyle name="Hipervínculo visitado" xfId="565" builtinId="9" hidden="1"/>
    <cellStyle name="Hipervínculo visitado" xfId="566" builtinId="9" hidden="1"/>
    <cellStyle name="Hipervínculo visitado" xfId="567" builtinId="9" hidden="1"/>
    <cellStyle name="Hipervínculo visitado" xfId="568" builtinId="9" hidden="1"/>
    <cellStyle name="Hipervínculo visitado" xfId="569" builtinId="9" hidden="1"/>
    <cellStyle name="Hipervínculo visitado" xfId="570" builtinId="9" hidden="1"/>
    <cellStyle name="Hipervínculo visitado" xfId="571" builtinId="9" hidden="1"/>
    <cellStyle name="Hipervínculo visitado" xfId="572" builtinId="9" hidden="1"/>
    <cellStyle name="Hipervínculo visitado" xfId="573" builtinId="9" hidden="1"/>
    <cellStyle name="Hipervínculo visitado" xfId="574" builtinId="9" hidden="1"/>
    <cellStyle name="Hipervínculo visitado" xfId="575" builtinId="9" hidden="1"/>
    <cellStyle name="Hipervínculo visitado" xfId="576" builtinId="9" hidden="1"/>
    <cellStyle name="Hipervínculo visitado" xfId="577" builtinId="9" hidden="1"/>
    <cellStyle name="Hipervínculo visitado" xfId="578" builtinId="9" hidden="1"/>
    <cellStyle name="Hipervínculo visitado" xfId="579" builtinId="9" hidden="1"/>
    <cellStyle name="Hipervínculo visitado" xfId="580" builtinId="9" hidden="1"/>
    <cellStyle name="Hipervínculo visitado" xfId="581" builtinId="9" hidden="1"/>
    <cellStyle name="Hipervínculo visitado" xfId="582" builtinId="9" hidden="1"/>
    <cellStyle name="Hipervínculo visitado" xfId="583" builtinId="9" hidden="1"/>
    <cellStyle name="Hipervínculo visitado" xfId="584" builtinId="9" hidden="1"/>
    <cellStyle name="Hipervínculo visitado" xfId="585" builtinId="9" hidden="1"/>
    <cellStyle name="Hipervínculo visitado" xfId="586" builtinId="9" hidden="1"/>
    <cellStyle name="Hipervínculo visitado" xfId="587" builtinId="9" hidden="1"/>
    <cellStyle name="Hipervínculo visitado" xfId="588" builtinId="9" hidden="1"/>
    <cellStyle name="Hipervínculo visitado" xfId="589" builtinId="9" hidden="1"/>
    <cellStyle name="Hipervínculo visitado" xfId="590" builtinId="9" hidden="1"/>
    <cellStyle name="Hipervínculo visitado" xfId="591" builtinId="9" hidden="1"/>
    <cellStyle name="Hipervínculo visitado" xfId="592" builtinId="9" hidden="1"/>
    <cellStyle name="Hipervínculo visitado" xfId="593" builtinId="9" hidden="1"/>
    <cellStyle name="Hipervínculo visitado" xfId="594" builtinId="9" hidden="1"/>
    <cellStyle name="Hipervínculo visitado" xfId="595" builtinId="9" hidden="1"/>
    <cellStyle name="Hipervínculo visitado" xfId="596" builtinId="9" hidden="1"/>
    <cellStyle name="Hipervínculo visitado" xfId="597" builtinId="9" hidden="1"/>
    <cellStyle name="Hipervínculo visitado" xfId="598" builtinId="9" hidden="1"/>
    <cellStyle name="Hipervínculo visitado" xfId="599" builtinId="9" hidden="1"/>
    <cellStyle name="Hipervínculo visitado" xfId="600" builtinId="9" hidden="1"/>
    <cellStyle name="Hipervínculo visitado" xfId="601" builtinId="9" hidden="1"/>
    <cellStyle name="Hipervínculo visitado" xfId="602" builtinId="9" hidden="1"/>
    <cellStyle name="Hipervínculo visitado" xfId="603" builtinId="9" hidden="1"/>
    <cellStyle name="Hipervínculo visitado" xfId="604" builtinId="9" hidden="1"/>
    <cellStyle name="Hipervínculo visitado" xfId="605" builtinId="9" hidden="1"/>
    <cellStyle name="Hipervínculo visitado" xfId="606" builtinId="9" hidden="1"/>
    <cellStyle name="Hipervínculo visitado" xfId="607" builtinId="9" hidden="1"/>
    <cellStyle name="Hipervínculo visitado" xfId="608" builtinId="9" hidden="1"/>
    <cellStyle name="Hipervínculo visitado" xfId="609" builtinId="9" hidden="1"/>
    <cellStyle name="Hipervínculo visitado" xfId="610" builtinId="9" hidden="1"/>
    <cellStyle name="Hipervínculo visitado" xfId="611" builtinId="9" hidden="1"/>
    <cellStyle name="Hipervínculo visitado" xfId="612" builtinId="9" hidden="1"/>
    <cellStyle name="Hipervínculo visitado" xfId="613" builtinId="9" hidden="1"/>
    <cellStyle name="Hipervínculo visitado" xfId="614" builtinId="9" hidden="1"/>
    <cellStyle name="Hipervínculo visitado" xfId="615" builtinId="9" hidden="1"/>
    <cellStyle name="Hipervínculo visitado" xfId="616" builtinId="9" hidden="1"/>
    <cellStyle name="Hipervínculo visitado" xfId="617" builtinId="9" hidden="1"/>
    <cellStyle name="Hipervínculo visitado" xfId="618" builtinId="9" hidden="1"/>
    <cellStyle name="Hipervínculo visitado" xfId="619" builtinId="9" hidden="1"/>
    <cellStyle name="Hipervínculo visitado" xfId="620" builtinId="9" hidden="1"/>
    <cellStyle name="Hipervínculo visitado" xfId="621" builtinId="9" hidden="1"/>
    <cellStyle name="Hipervínculo visitado" xfId="622" builtinId="9" hidden="1"/>
    <cellStyle name="Hipervínculo visitado" xfId="623" builtinId="9" hidden="1"/>
    <cellStyle name="Hipervínculo visitado" xfId="624" builtinId="9" hidden="1"/>
    <cellStyle name="Hipervínculo visitado" xfId="625" builtinId="9" hidden="1"/>
    <cellStyle name="Hipervínculo visitado" xfId="626" builtinId="9" hidden="1"/>
    <cellStyle name="Hipervínculo visitado" xfId="627" builtinId="9" hidden="1"/>
    <cellStyle name="Hipervínculo visitado" xfId="628" builtinId="9" hidden="1"/>
    <cellStyle name="Hipervínculo visitado" xfId="629" builtinId="9" hidden="1"/>
    <cellStyle name="Hipervínculo visitado" xfId="630" builtinId="9" hidden="1"/>
    <cellStyle name="Hipervínculo visitado" xfId="631" builtinId="9" hidden="1"/>
    <cellStyle name="Hipervínculo visitado" xfId="632" builtinId="9" hidden="1"/>
    <cellStyle name="Hipervínculo visitado" xfId="633" builtinId="9" hidden="1"/>
    <cellStyle name="Hipervínculo visitado" xfId="634" builtinId="9" hidden="1"/>
    <cellStyle name="Hipervínculo visitado" xfId="635" builtinId="9" hidden="1"/>
    <cellStyle name="Hipervínculo visitado" xfId="636" builtinId="9" hidden="1"/>
    <cellStyle name="Hipervínculo visitado" xfId="637" builtinId="9" hidden="1"/>
    <cellStyle name="Hipervínculo visitado" xfId="638" builtinId="9" hidden="1"/>
    <cellStyle name="Hipervínculo visitado" xfId="639" builtinId="9" hidden="1"/>
    <cellStyle name="Hipervínculo visitado" xfId="640" builtinId="9" hidden="1"/>
    <cellStyle name="Hipervínculo visitado" xfId="641" builtinId="9" hidden="1"/>
    <cellStyle name="Hipervínculo visitado" xfId="642" builtinId="9" hidden="1"/>
    <cellStyle name="Hipervínculo visitado" xfId="643" builtinId="9" hidden="1"/>
    <cellStyle name="Hipervínculo visitado" xfId="644" builtinId="9" hidden="1"/>
    <cellStyle name="Hipervínculo visitado" xfId="645" builtinId="9" hidden="1"/>
    <cellStyle name="Hipervínculo visitado" xfId="646" builtinId="9" hidden="1"/>
    <cellStyle name="Hipervínculo visitado" xfId="647" builtinId="9" hidden="1"/>
    <cellStyle name="Hipervínculo visitado" xfId="648" builtinId="9" hidden="1"/>
    <cellStyle name="Hipervínculo visitado" xfId="649" builtinId="9" hidden="1"/>
    <cellStyle name="Hipervínculo visitado" xfId="650" builtinId="9" hidden="1"/>
    <cellStyle name="Hipervínculo visitado" xfId="651" builtinId="9" hidden="1"/>
    <cellStyle name="Hipervínculo visitado" xfId="652" builtinId="9" hidden="1"/>
    <cellStyle name="Hipervínculo visitado" xfId="653" builtinId="9" hidden="1"/>
    <cellStyle name="Hipervínculo visitado" xfId="654" builtinId="9" hidden="1"/>
    <cellStyle name="Hipervínculo visitado" xfId="655" builtinId="9" hidden="1"/>
    <cellStyle name="Hipervínculo visitado" xfId="656" builtinId="9" hidden="1"/>
    <cellStyle name="Hipervínculo visitado" xfId="657" builtinId="9" hidden="1"/>
    <cellStyle name="Hipervínculo visitado" xfId="658" builtinId="9" hidden="1"/>
    <cellStyle name="Hipervínculo visitado" xfId="659" builtinId="9" hidden="1"/>
    <cellStyle name="Hipervínculo visitado" xfId="660" builtinId="9" hidden="1"/>
    <cellStyle name="Hipervínculo visitado" xfId="661" builtinId="9" hidden="1"/>
    <cellStyle name="Hipervínculo visitado" xfId="662" builtinId="9" hidden="1"/>
    <cellStyle name="Hipervínculo visitado" xfId="663" builtinId="9" hidden="1"/>
    <cellStyle name="Hipervínculo visitado" xfId="664" builtinId="9" hidden="1"/>
    <cellStyle name="Hipervínculo visitado" xfId="665" builtinId="9" hidden="1"/>
    <cellStyle name="Hipervínculo visitado" xfId="666" builtinId="9" hidden="1"/>
    <cellStyle name="Hipervínculo visitado" xfId="667" builtinId="9" hidden="1"/>
    <cellStyle name="Hipervínculo visitado" xfId="668" builtinId="9" hidden="1"/>
    <cellStyle name="Hipervínculo visitado" xfId="669" builtinId="9" hidden="1"/>
    <cellStyle name="Hipervínculo visitado" xfId="670" builtinId="9" hidden="1"/>
    <cellStyle name="Hipervínculo visitado" xfId="671" builtinId="9" hidden="1"/>
    <cellStyle name="Hipervínculo visitado" xfId="672" builtinId="9" hidden="1"/>
    <cellStyle name="Hipervínculo visitado" xfId="673" builtinId="9" hidden="1"/>
    <cellStyle name="Hipervínculo visitado" xfId="674" builtinId="9" hidden="1"/>
    <cellStyle name="Hipervínculo visitado" xfId="675" builtinId="9" hidden="1"/>
    <cellStyle name="Hipervínculo visitado" xfId="676" builtinId="9" hidden="1"/>
    <cellStyle name="Hipervínculo visitado" xfId="677" builtinId="9" hidden="1"/>
    <cellStyle name="Hipervínculo visitado" xfId="678" builtinId="9" hidden="1"/>
    <cellStyle name="Hipervínculo visitado" xfId="679" builtinId="9" hidden="1"/>
    <cellStyle name="Hipervínculo visitado" xfId="680" builtinId="9" hidden="1"/>
    <cellStyle name="Hipervínculo visitado" xfId="681" builtinId="9" hidden="1"/>
    <cellStyle name="Hipervínculo visitado" xfId="682" builtinId="9" hidden="1"/>
    <cellStyle name="Hipervínculo visitado" xfId="683" builtinId="9" hidden="1"/>
    <cellStyle name="Hipervínculo visitado" xfId="684" builtinId="9" hidden="1"/>
    <cellStyle name="Hipervínculo visitado" xfId="685" builtinId="9" hidden="1"/>
    <cellStyle name="Hipervínculo visitado" xfId="686" builtinId="9" hidden="1"/>
    <cellStyle name="Hipervínculo visitado" xfId="687" builtinId="9" hidden="1"/>
    <cellStyle name="Hipervínculo visitado" xfId="688" builtinId="9" hidden="1"/>
    <cellStyle name="Hipervínculo visitado" xfId="689" builtinId="9" hidden="1"/>
    <cellStyle name="Hipervínculo visitado" xfId="690" builtinId="9" hidden="1"/>
    <cellStyle name="Hipervínculo visitado" xfId="691" builtinId="9" hidden="1"/>
    <cellStyle name="Hipervínculo visitado" xfId="692" builtinId="9" hidden="1"/>
    <cellStyle name="Hipervínculo visitado" xfId="693" builtinId="9" hidden="1"/>
    <cellStyle name="Hipervínculo visitado" xfId="694" builtinId="9" hidden="1"/>
    <cellStyle name="Hipervínculo visitado" xfId="695" builtinId="9" hidden="1"/>
    <cellStyle name="Hipervínculo visitado" xfId="696" builtinId="9" hidden="1"/>
    <cellStyle name="Hipervínculo visitado" xfId="697" builtinId="9" hidden="1"/>
    <cellStyle name="Hipervínculo visitado" xfId="698" builtinId="9" hidden="1"/>
    <cellStyle name="Hipervínculo visitado" xfId="699" builtinId="9" hidden="1"/>
    <cellStyle name="Hipervínculo visitado" xfId="700" builtinId="9" hidden="1"/>
    <cellStyle name="Hipervínculo visitado" xfId="701" builtinId="9" hidden="1"/>
    <cellStyle name="Hipervínculo visitado" xfId="702" builtinId="9" hidden="1"/>
    <cellStyle name="Hipervínculo visitado" xfId="703" builtinId="9" hidden="1"/>
    <cellStyle name="Hipervínculo visitado" xfId="704" builtinId="9" hidden="1"/>
    <cellStyle name="Hipervínculo visitado" xfId="705" builtinId="9" hidden="1"/>
    <cellStyle name="Hipervínculo visitado" xfId="706" builtinId="9" hidden="1"/>
    <cellStyle name="Hipervínculo visitado" xfId="707" builtinId="9" hidden="1"/>
    <cellStyle name="Hipervínculo visitado" xfId="708" builtinId="9" hidden="1"/>
    <cellStyle name="Hipervínculo visitado" xfId="709" builtinId="9" hidden="1"/>
    <cellStyle name="Hipervínculo visitado" xfId="710" builtinId="9" hidden="1"/>
    <cellStyle name="Hipervínculo visitado" xfId="711" builtinId="9" hidden="1"/>
    <cellStyle name="Hipervínculo visitado" xfId="712" builtinId="9" hidden="1"/>
    <cellStyle name="Hipervínculo visitado" xfId="713" builtinId="9" hidden="1"/>
    <cellStyle name="Hipervínculo visitado" xfId="714" builtinId="9" hidden="1"/>
    <cellStyle name="Hipervínculo visitado" xfId="715" builtinId="9" hidden="1"/>
    <cellStyle name="Hipervínculo visitado" xfId="716" builtinId="9" hidden="1"/>
    <cellStyle name="Hipervínculo visitado" xfId="717" builtinId="9" hidden="1"/>
    <cellStyle name="Hipervínculo visitado" xfId="718" builtinId="9" hidden="1"/>
    <cellStyle name="Hipervínculo visitado" xfId="719" builtinId="9" hidden="1"/>
    <cellStyle name="Hipervínculo visitado" xfId="720" builtinId="9" hidden="1"/>
    <cellStyle name="Hipervínculo visitado" xfId="721" builtinId="9" hidden="1"/>
    <cellStyle name="Hipervínculo visitado" xfId="722" builtinId="9" hidden="1"/>
    <cellStyle name="Hipervínculo visitado" xfId="723" builtinId="9" hidden="1"/>
    <cellStyle name="Hipervínculo visitado" xfId="724" builtinId="9" hidden="1"/>
    <cellStyle name="Hipervínculo visitado" xfId="725" builtinId="9" hidden="1"/>
    <cellStyle name="Hipervínculo visitado" xfId="726" builtinId="9" hidden="1"/>
    <cellStyle name="Hipervínculo visitado" xfId="727" builtinId="9" hidden="1"/>
    <cellStyle name="Hipervínculo visitado" xfId="728" builtinId="9" hidden="1"/>
    <cellStyle name="Hipervínculo visitado" xfId="729" builtinId="9" hidden="1"/>
    <cellStyle name="Hipervínculo visitado" xfId="730" builtinId="9" hidden="1"/>
    <cellStyle name="Hipervínculo visitado" xfId="731" builtinId="9" hidden="1"/>
    <cellStyle name="Hipervínculo visitado" xfId="732" builtinId="9" hidden="1"/>
    <cellStyle name="Hipervínculo visitado" xfId="733" builtinId="9" hidden="1"/>
    <cellStyle name="Hipervínculo visitado" xfId="734" builtinId="9" hidden="1"/>
    <cellStyle name="Hipervínculo visitado" xfId="735" builtinId="9" hidden="1"/>
    <cellStyle name="Hipervínculo visitado" xfId="736" builtinId="9" hidden="1"/>
    <cellStyle name="Hipervínculo visitado" xfId="737" builtinId="9" hidden="1"/>
    <cellStyle name="Hipervínculo visitado" xfId="738" builtinId="9" hidden="1"/>
    <cellStyle name="Hipervínculo visitado" xfId="739" builtinId="9" hidden="1"/>
    <cellStyle name="Hipervínculo visitado" xfId="740" builtinId="9" hidden="1"/>
    <cellStyle name="Hipervínculo visitado" xfId="741" builtinId="9" hidden="1"/>
    <cellStyle name="Hipervínculo visitado" xfId="742" builtinId="9" hidden="1"/>
    <cellStyle name="Hipervínculo visitado" xfId="743" builtinId="9" hidden="1"/>
    <cellStyle name="Hipervínculo visitado" xfId="744" builtinId="9" hidden="1"/>
    <cellStyle name="Hipervínculo visitado" xfId="745" builtinId="9" hidden="1"/>
    <cellStyle name="Hipervínculo visitado" xfId="746" builtinId="9" hidden="1"/>
    <cellStyle name="Hipervínculo visitado" xfId="747" builtinId="9" hidden="1"/>
    <cellStyle name="Hipervínculo visitado" xfId="748" builtinId="9" hidden="1"/>
    <cellStyle name="Hipervínculo visitado" xfId="749" builtinId="9" hidden="1"/>
    <cellStyle name="Hipervínculo visitado" xfId="750" builtinId="9" hidden="1"/>
    <cellStyle name="Hipervínculo visitado" xfId="751" builtinId="9" hidden="1"/>
    <cellStyle name="Hipervínculo visitado" xfId="752" builtinId="9" hidden="1"/>
    <cellStyle name="Hipervínculo visitado" xfId="753" builtinId="9" hidden="1"/>
    <cellStyle name="Hipervínculo visitado" xfId="754" builtinId="9" hidden="1"/>
    <cellStyle name="Hipervínculo visitado" xfId="755" builtinId="9" hidden="1"/>
    <cellStyle name="Hipervínculo visitado" xfId="756" builtinId="9" hidden="1"/>
    <cellStyle name="Hipervínculo visitado" xfId="757" builtinId="9" hidden="1"/>
    <cellStyle name="Hipervínculo visitado" xfId="758" builtinId="9" hidden="1"/>
    <cellStyle name="Hipervínculo visitado" xfId="759" builtinId="9" hidden="1"/>
    <cellStyle name="Hipervínculo visitado" xfId="760" builtinId="9" hidden="1"/>
    <cellStyle name="Hipervínculo visitado" xfId="761" builtinId="9" hidden="1"/>
    <cellStyle name="Hipervínculo visitado" xfId="762" builtinId="9" hidden="1"/>
    <cellStyle name="Hipervínculo visitado" xfId="763" builtinId="9" hidden="1"/>
    <cellStyle name="Hipervínculo visitado" xfId="764" builtinId="9" hidden="1"/>
    <cellStyle name="Hipervínculo visitado" xfId="765" builtinId="9" hidden="1"/>
    <cellStyle name="Hipervínculo visitado" xfId="766" builtinId="9" hidden="1"/>
    <cellStyle name="Hipervínculo visitado" xfId="767" builtinId="9" hidden="1"/>
    <cellStyle name="Hipervínculo visitado" xfId="768" builtinId="9" hidden="1"/>
    <cellStyle name="Hipervínculo visitado" xfId="769" builtinId="9" hidden="1"/>
    <cellStyle name="Hipervínculo visitado" xfId="770" builtinId="9" hidden="1"/>
    <cellStyle name="Hipervínculo visitado" xfId="771" builtinId="9" hidden="1"/>
    <cellStyle name="Hipervínculo visitado" xfId="772" builtinId="9" hidden="1"/>
    <cellStyle name="Hipervínculo visitado" xfId="773" builtinId="9" hidden="1"/>
    <cellStyle name="Hipervínculo visitado" xfId="774" builtinId="9" hidden="1"/>
    <cellStyle name="Hipervínculo visitado" xfId="775" builtinId="9" hidden="1"/>
    <cellStyle name="Hipervínculo visitado" xfId="776" builtinId="9" hidden="1"/>
    <cellStyle name="Hipervínculo visitado" xfId="777" builtinId="9" hidden="1"/>
    <cellStyle name="Hipervínculo visitado" xfId="778" builtinId="9" hidden="1"/>
    <cellStyle name="Hipervínculo visitado" xfId="779" builtinId="9" hidden="1"/>
    <cellStyle name="Hipervínculo visitado" xfId="780" builtinId="9" hidden="1"/>
    <cellStyle name="Hipervínculo visitado" xfId="781" builtinId="9" hidden="1"/>
    <cellStyle name="Hipervínculo visitado" xfId="782" builtinId="9" hidden="1"/>
    <cellStyle name="Hipervínculo visitado" xfId="783" builtinId="9" hidden="1"/>
    <cellStyle name="Hipervínculo visitado" xfId="784" builtinId="9" hidden="1"/>
    <cellStyle name="Hipervínculo visitado" xfId="785" builtinId="9" hidden="1"/>
    <cellStyle name="Hipervínculo visitado" xfId="786" builtinId="9" hidden="1"/>
    <cellStyle name="Hipervínculo visitado" xfId="787" builtinId="9" hidden="1"/>
    <cellStyle name="Hipervínculo visitado" xfId="788" builtinId="9" hidden="1"/>
    <cellStyle name="Hipervínculo visitado" xfId="789" builtinId="9" hidden="1"/>
    <cellStyle name="Hipervínculo visitado" xfId="790" builtinId="9" hidden="1"/>
    <cellStyle name="Hipervínculo visitado" xfId="791" builtinId="9" hidden="1"/>
    <cellStyle name="Hipervínculo visitado" xfId="792" builtinId="9" hidden="1"/>
    <cellStyle name="Hipervínculo visitado" xfId="793" builtinId="9" hidden="1"/>
    <cellStyle name="Hipervínculo visitado" xfId="794" builtinId="9" hidden="1"/>
    <cellStyle name="Hipervínculo visitado" xfId="795" builtinId="9" hidden="1"/>
    <cellStyle name="Hipervínculo visitado" xfId="796" builtinId="9" hidden="1"/>
    <cellStyle name="Hipervínculo visitado" xfId="797" builtinId="9" hidden="1"/>
    <cellStyle name="Hipervínculo visitado" xfId="798" builtinId="9" hidden="1"/>
    <cellStyle name="Hipervínculo visitado" xfId="799" builtinId="9" hidden="1"/>
    <cellStyle name="Hipervínculo visitado" xfId="800" builtinId="9" hidden="1"/>
    <cellStyle name="Hipervínculo visitado" xfId="801" builtinId="9" hidden="1"/>
    <cellStyle name="Hipervínculo visitado" xfId="802" builtinId="9" hidden="1"/>
    <cellStyle name="Hipervínculo visitado" xfId="803" builtinId="9" hidden="1"/>
    <cellStyle name="Hipervínculo visitado" xfId="804" builtinId="9" hidden="1"/>
    <cellStyle name="Hipervínculo visitado" xfId="805" builtinId="9" hidden="1"/>
    <cellStyle name="Hipervínculo visitado" xfId="806" builtinId="9" hidden="1"/>
    <cellStyle name="Hipervínculo visitado" xfId="807" builtinId="9" hidden="1"/>
    <cellStyle name="Hipervínculo visitado" xfId="808" builtinId="9" hidden="1"/>
    <cellStyle name="Hipervínculo visitado" xfId="809" builtinId="9" hidden="1"/>
    <cellStyle name="Hipervínculo visitado" xfId="810" builtinId="9" hidden="1"/>
    <cellStyle name="Hipervínculo visitado" xfId="811" builtinId="9" hidden="1"/>
    <cellStyle name="Hipervínculo visitado" xfId="812" builtinId="9" hidden="1"/>
    <cellStyle name="Hipervínculo visitado" xfId="813" builtinId="9" hidden="1"/>
    <cellStyle name="Hipervínculo visitado" xfId="814" builtinId="9" hidden="1"/>
    <cellStyle name="Hipervínculo visitado" xfId="815" builtinId="9" hidden="1"/>
    <cellStyle name="Hipervínculo visitado" xfId="816" builtinId="9" hidden="1"/>
    <cellStyle name="Hipervínculo visitado" xfId="817" builtinId="9" hidden="1"/>
    <cellStyle name="Hipervínculo visitado" xfId="818" builtinId="9" hidden="1"/>
    <cellStyle name="Hipervínculo visitado" xfId="819" builtinId="9" hidden="1"/>
    <cellStyle name="Hipervínculo visitado" xfId="820" builtinId="9" hidden="1"/>
    <cellStyle name="Hipervínculo visitado" xfId="821" builtinId="9" hidden="1"/>
    <cellStyle name="Hipervínculo visitado" xfId="822" builtinId="9" hidden="1"/>
    <cellStyle name="Hipervínculo visitado" xfId="823" builtinId="9" hidden="1"/>
    <cellStyle name="Hipervínculo visitado" xfId="824" builtinId="9" hidden="1"/>
    <cellStyle name="Hipervínculo visitado" xfId="825" builtinId="9" hidden="1"/>
    <cellStyle name="Hipervínculo visitado" xfId="826" builtinId="9" hidden="1"/>
    <cellStyle name="Hipervínculo visitado" xfId="827" builtinId="9" hidden="1"/>
    <cellStyle name="Hipervínculo visitado" xfId="828" builtinId="9" hidden="1"/>
    <cellStyle name="Hipervínculo visitado" xfId="829" builtinId="9" hidden="1"/>
    <cellStyle name="Hipervínculo visitado" xfId="830" builtinId="9" hidden="1"/>
    <cellStyle name="Hipervínculo visitado" xfId="831" builtinId="9" hidden="1"/>
    <cellStyle name="Hipervínculo visitado" xfId="832" builtinId="9" hidden="1"/>
    <cellStyle name="Hipervínculo visitado" xfId="833" builtinId="9" hidden="1"/>
    <cellStyle name="Hipervínculo visitado" xfId="834" builtinId="9" hidden="1"/>
    <cellStyle name="Hipervínculo visitado" xfId="835" builtinId="9" hidden="1"/>
    <cellStyle name="Hipervínculo visitado" xfId="836" builtinId="9" hidden="1"/>
    <cellStyle name="Hipervínculo visitado" xfId="837" builtinId="9" hidden="1"/>
    <cellStyle name="Hipervínculo visitado" xfId="838" builtinId="9" hidden="1"/>
    <cellStyle name="Hipervínculo visitado" xfId="839" builtinId="9" hidden="1"/>
    <cellStyle name="Hipervínculo visitado" xfId="840" builtinId="9" hidden="1"/>
    <cellStyle name="Hipervínculo visitado" xfId="841" builtinId="9" hidden="1"/>
    <cellStyle name="Hipervínculo visitado" xfId="842" builtinId="9" hidden="1"/>
    <cellStyle name="Hipervínculo visitado" xfId="843" builtinId="9" hidden="1"/>
    <cellStyle name="Hipervínculo visitado" xfId="844" builtinId="9" hidden="1"/>
    <cellStyle name="Hipervínculo visitado" xfId="845" builtinId="9" hidden="1"/>
    <cellStyle name="Hipervínculo visitado" xfId="846" builtinId="9" hidden="1"/>
    <cellStyle name="Hipervínculo visitado" xfId="847" builtinId="9" hidden="1"/>
    <cellStyle name="Hipervínculo visitado" xfId="848" builtinId="9" hidden="1"/>
    <cellStyle name="Hipervínculo visitado" xfId="849" builtinId="9" hidden="1"/>
    <cellStyle name="Hipervínculo visitado" xfId="850" builtinId="9" hidden="1"/>
    <cellStyle name="Hipervínculo visitado" xfId="851" builtinId="9" hidden="1"/>
    <cellStyle name="Hipervínculo visitado" xfId="852" builtinId="9" hidden="1"/>
    <cellStyle name="Hipervínculo visitado" xfId="853" builtinId="9" hidden="1"/>
    <cellStyle name="Hipervínculo visitado" xfId="854" builtinId="9" hidden="1"/>
    <cellStyle name="Hipervínculo visitado" xfId="855" builtinId="9" hidden="1"/>
    <cellStyle name="Hipervínculo visitado" xfId="856" builtinId="9" hidden="1"/>
    <cellStyle name="Hipervínculo visitado" xfId="857" builtinId="9" hidden="1"/>
    <cellStyle name="Hipervínculo visitado" xfId="858" builtinId="9" hidden="1"/>
    <cellStyle name="Hipervínculo visitado" xfId="859" builtinId="9" hidden="1"/>
    <cellStyle name="Hipervínculo visitado" xfId="860" builtinId="9" hidden="1"/>
    <cellStyle name="Hipervínculo visitado" xfId="861" builtinId="9" hidden="1"/>
    <cellStyle name="Hipervínculo visitado" xfId="862" builtinId="9" hidden="1"/>
    <cellStyle name="Hipervínculo visitado" xfId="863" builtinId="9" hidden="1"/>
    <cellStyle name="Hipervínculo visitado" xfId="864" builtinId="9" hidden="1"/>
    <cellStyle name="Hipervínculo visitado" xfId="865" builtinId="9" hidden="1"/>
    <cellStyle name="Hipervínculo visitado" xfId="866" builtinId="9" hidden="1"/>
    <cellStyle name="Hipervínculo visitado" xfId="867" builtinId="9" hidden="1"/>
    <cellStyle name="Hipervínculo visitado" xfId="868" builtinId="9" hidden="1"/>
    <cellStyle name="Hipervínculo visitado" xfId="869" builtinId="9" hidden="1"/>
    <cellStyle name="Hipervínculo visitado" xfId="870" builtinId="9" hidden="1"/>
    <cellStyle name="Hipervínculo visitado" xfId="871" builtinId="9" hidden="1"/>
    <cellStyle name="Hipervínculo visitado" xfId="872" builtinId="9" hidden="1"/>
    <cellStyle name="Hipervínculo visitado" xfId="873" builtinId="9" hidden="1"/>
    <cellStyle name="Hipervínculo visitado" xfId="874" builtinId="9" hidden="1"/>
    <cellStyle name="Hipervínculo visitado" xfId="875" builtinId="9" hidden="1"/>
    <cellStyle name="Hipervínculo visitado" xfId="876" builtinId="9" hidden="1"/>
    <cellStyle name="Hipervínculo visitado" xfId="877" builtinId="9" hidden="1"/>
    <cellStyle name="Hipervínculo visitado" xfId="878" builtinId="9" hidden="1"/>
    <cellStyle name="Hipervínculo visitado" xfId="879" builtinId="9" hidden="1"/>
    <cellStyle name="Hipervínculo visitado" xfId="880" builtinId="9" hidden="1"/>
    <cellStyle name="Hipervínculo visitado" xfId="881" builtinId="9" hidden="1"/>
    <cellStyle name="Hipervínculo visitado" xfId="882" builtinId="9" hidden="1"/>
    <cellStyle name="Hipervínculo visitado" xfId="883" builtinId="9" hidden="1"/>
    <cellStyle name="Hipervínculo visitado" xfId="884" builtinId="9" hidden="1"/>
    <cellStyle name="Hipervínculo visitado" xfId="885" builtinId="9" hidden="1"/>
    <cellStyle name="Hipervínculo visitado" xfId="886" builtinId="9" hidden="1"/>
    <cellStyle name="Hipervínculo visitado" xfId="887" builtinId="9" hidden="1"/>
    <cellStyle name="Hipervínculo visitado" xfId="888" builtinId="9" hidden="1"/>
    <cellStyle name="Hipervínculo visitado" xfId="889" builtinId="9" hidden="1"/>
    <cellStyle name="Hipervínculo visitado" xfId="890" builtinId="9" hidden="1"/>
    <cellStyle name="Hipervínculo visitado" xfId="891" builtinId="9" hidden="1"/>
    <cellStyle name="Hipervínculo visitado" xfId="892" builtinId="9" hidden="1"/>
    <cellStyle name="Hipervínculo visitado" xfId="893" builtinId="9" hidden="1"/>
    <cellStyle name="Hipervínculo visitado" xfId="894" builtinId="9" hidden="1"/>
    <cellStyle name="Hipervínculo visitado" xfId="895" builtinId="9" hidden="1"/>
    <cellStyle name="Hipervínculo visitado" xfId="896" builtinId="9" hidden="1"/>
    <cellStyle name="Hipervínculo visitado" xfId="897" builtinId="9" hidden="1"/>
    <cellStyle name="Hipervínculo visitado" xfId="898" builtinId="9" hidden="1"/>
    <cellStyle name="Hipervínculo visitado" xfId="899" builtinId="9" hidden="1"/>
    <cellStyle name="Hipervínculo visitado" xfId="900" builtinId="9" hidden="1"/>
    <cellStyle name="Hipervínculo visitado" xfId="901" builtinId="9" hidden="1"/>
    <cellStyle name="Hipervínculo visitado" xfId="902" builtinId="9" hidden="1"/>
    <cellStyle name="Hipervínculo visitado" xfId="903" builtinId="9" hidden="1"/>
    <cellStyle name="Hipervínculo visitado" xfId="904" builtinId="9" hidden="1"/>
    <cellStyle name="Hipervínculo visitado" xfId="905" builtinId="9" hidden="1"/>
    <cellStyle name="Hipervínculo visitado" xfId="906" builtinId="9" hidden="1"/>
    <cellStyle name="Hipervínculo visitado" xfId="907" builtinId="9" hidden="1"/>
    <cellStyle name="Hipervínculo visitado" xfId="908" builtinId="9" hidden="1"/>
    <cellStyle name="Hipervínculo visitado" xfId="909" builtinId="9" hidden="1"/>
    <cellStyle name="Hipervínculo visitado" xfId="910" builtinId="9" hidden="1"/>
    <cellStyle name="Hipervínculo visitado" xfId="911" builtinId="9" hidden="1"/>
    <cellStyle name="Hipervínculo visitado" xfId="912" builtinId="9" hidden="1"/>
    <cellStyle name="Hipervínculo visitado" xfId="914" builtinId="9" hidden="1"/>
    <cellStyle name="Hipervínculo visitado" xfId="915" builtinId="9" hidden="1"/>
    <cellStyle name="Hipervínculo visitado" xfId="916" builtinId="9" hidden="1"/>
    <cellStyle name="Hipervínculo visitado" xfId="917" builtinId="9" hidden="1"/>
    <cellStyle name="Hipervínculo visitado" xfId="918" builtinId="9" hidden="1"/>
    <cellStyle name="Hipervínculo visitado" xfId="919" builtinId="9" hidden="1"/>
    <cellStyle name="Hipervínculo visitado" xfId="920" builtinId="9" hidden="1"/>
    <cellStyle name="Hipervínculo visitado" xfId="921" builtinId="9" hidden="1"/>
    <cellStyle name="Hipervínculo visitado" xfId="922" builtinId="9" hidden="1"/>
    <cellStyle name="Hipervínculo visitado" xfId="923" builtinId="9" hidden="1"/>
    <cellStyle name="Hipervínculo visitado" xfId="924" builtinId="9" hidden="1"/>
    <cellStyle name="Hipervínculo visitado" xfId="925" builtinId="9" hidden="1"/>
    <cellStyle name="Hipervínculo visitado" xfId="926" builtinId="9" hidden="1"/>
    <cellStyle name="Hipervínculo visitado" xfId="927" builtinId="9" hidden="1"/>
    <cellStyle name="Hipervínculo visitado" xfId="928" builtinId="9" hidden="1"/>
    <cellStyle name="Hipervínculo visitado" xfId="929" builtinId="9" hidden="1"/>
    <cellStyle name="Hipervínculo visitado" xfId="930" builtinId="9" hidden="1"/>
    <cellStyle name="Hipervínculo visitado" xfId="931" builtinId="9" hidden="1"/>
    <cellStyle name="Hipervínculo visitado" xfId="932" builtinId="9" hidden="1"/>
    <cellStyle name="Hipervínculo visitado" xfId="933" builtinId="9" hidden="1"/>
    <cellStyle name="Hipervínculo visitado" xfId="934" builtinId="9" hidden="1"/>
    <cellStyle name="Hipervínculo visitado" xfId="935" builtinId="9" hidden="1"/>
    <cellStyle name="Hipervínculo visitado" xfId="936" builtinId="9" hidden="1"/>
    <cellStyle name="Hipervínculo visitado" xfId="937" builtinId="9" hidden="1"/>
    <cellStyle name="Hipervínculo visitado" xfId="938" builtinId="9" hidden="1"/>
    <cellStyle name="Hipervínculo visitado" xfId="939" builtinId="9" hidden="1"/>
    <cellStyle name="Hipervínculo visitado" xfId="940" builtinId="9" hidden="1"/>
    <cellStyle name="Hipervínculo visitado" xfId="941" builtinId="9" hidden="1"/>
    <cellStyle name="Hipervínculo visitado" xfId="942" builtinId="9" hidden="1"/>
    <cellStyle name="Hipervínculo visitado" xfId="943" builtinId="9" hidden="1"/>
    <cellStyle name="Hipervínculo visitado" xfId="944" builtinId="9" hidden="1"/>
    <cellStyle name="Hipervínculo visitado" xfId="945" builtinId="9" hidden="1"/>
    <cellStyle name="Hipervínculo visitado" xfId="946" builtinId="9" hidden="1"/>
    <cellStyle name="Hipervínculo visitado" xfId="947" builtinId="9" hidden="1"/>
    <cellStyle name="Hipervínculo visitado" xfId="948" builtinId="9" hidden="1"/>
    <cellStyle name="Hipervínculo visitado" xfId="949" builtinId="9" hidden="1"/>
    <cellStyle name="Hipervínculo visitado" xfId="950" builtinId="9" hidden="1"/>
    <cellStyle name="Hipervínculo visitado" xfId="951" builtinId="9" hidden="1"/>
    <cellStyle name="Hipervínculo visitado" xfId="952" builtinId="9" hidden="1"/>
    <cellStyle name="Hipervínculo visitado" xfId="953" builtinId="9" hidden="1"/>
    <cellStyle name="Hipervínculo visitado" xfId="954" builtinId="9" hidden="1"/>
    <cellStyle name="Hipervínculo visitado" xfId="955" builtinId="9" hidden="1"/>
    <cellStyle name="Hipervínculo visitado" xfId="956" builtinId="9" hidden="1"/>
    <cellStyle name="Hipervínculo visitado" xfId="957" builtinId="9" hidden="1"/>
    <cellStyle name="Hipervínculo visitado" xfId="958" builtinId="9" hidden="1"/>
    <cellStyle name="Hipervínculo visitado" xfId="959" builtinId="9" hidden="1"/>
    <cellStyle name="Hipervínculo visitado" xfId="960" builtinId="9" hidden="1"/>
    <cellStyle name="Hipervínculo visitado" xfId="961" builtinId="9" hidden="1"/>
    <cellStyle name="Hipervínculo visitado" xfId="962" builtinId="9" hidden="1"/>
    <cellStyle name="Hipervínculo visitado" xfId="963" builtinId="9" hidden="1"/>
    <cellStyle name="Hipervínculo visitado" xfId="964" builtinId="9" hidden="1"/>
    <cellStyle name="Hipervínculo visitado" xfId="965" builtinId="9" hidden="1"/>
    <cellStyle name="Hipervínculo visitado" xfId="966" builtinId="9" hidden="1"/>
    <cellStyle name="Hipervínculo visitado" xfId="967" builtinId="9" hidden="1"/>
    <cellStyle name="Hipervínculo visitado" xfId="968" builtinId="9" hidden="1"/>
    <cellStyle name="Hipervínculo visitado" xfId="969" builtinId="9" hidden="1"/>
    <cellStyle name="Hipervínculo visitado" xfId="970" builtinId="9" hidden="1"/>
    <cellStyle name="Hipervínculo visitado" xfId="971" builtinId="9" hidden="1"/>
    <cellStyle name="Hipervínculo visitado" xfId="972" builtinId="9" hidden="1"/>
    <cellStyle name="Hipervínculo visitado" xfId="973" builtinId="9" hidden="1"/>
    <cellStyle name="Hipervínculo visitado" xfId="974" builtinId="9" hidden="1"/>
    <cellStyle name="Hipervínculo visitado" xfId="975" builtinId="9" hidden="1"/>
    <cellStyle name="Hipervínculo visitado" xfId="976" builtinId="9" hidden="1"/>
    <cellStyle name="Hipervínculo visitado" xfId="977" builtinId="9" hidden="1"/>
    <cellStyle name="Hipervínculo visitado" xfId="978" builtinId="9" hidden="1"/>
    <cellStyle name="Hipervínculo visitado" xfId="979" builtinId="9" hidden="1"/>
    <cellStyle name="Hipervínculo visitado" xfId="980" builtinId="9" hidden="1"/>
    <cellStyle name="Hipervínculo visitado" xfId="981" builtinId="9" hidden="1"/>
    <cellStyle name="Hipervínculo visitado" xfId="982" builtinId="9" hidden="1"/>
    <cellStyle name="Hipervínculo visitado" xfId="983" builtinId="9" hidden="1"/>
    <cellStyle name="Hipervínculo visitado" xfId="984" builtinId="9" hidden="1"/>
    <cellStyle name="Hipervínculo visitado" xfId="985" builtinId="9" hidden="1"/>
    <cellStyle name="Hipervínculo visitado" xfId="986" builtinId="9" hidden="1"/>
    <cellStyle name="Hipervínculo visitado" xfId="987" builtinId="9" hidden="1"/>
    <cellStyle name="Hipervínculo visitado" xfId="988" builtinId="9" hidden="1"/>
    <cellStyle name="Hipervínculo visitado" xfId="989" builtinId="9" hidden="1"/>
    <cellStyle name="Hipervínculo visitado" xfId="990" builtinId="9" hidden="1"/>
    <cellStyle name="Hipervínculo visitado" xfId="991" builtinId="9" hidden="1"/>
    <cellStyle name="Hipervínculo visitado" xfId="992" builtinId="9" hidden="1"/>
    <cellStyle name="Hipervínculo visitado" xfId="993" builtinId="9" hidden="1"/>
    <cellStyle name="Hipervínculo visitado" xfId="994" builtinId="9" hidden="1"/>
    <cellStyle name="Hipervínculo visitado" xfId="995" builtinId="9" hidden="1"/>
    <cellStyle name="Hipervínculo visitado" xfId="996" builtinId="9" hidden="1"/>
    <cellStyle name="Hipervínculo visitado" xfId="997" builtinId="9" hidden="1"/>
    <cellStyle name="Hipervínculo visitado" xfId="998" builtinId="9" hidden="1"/>
    <cellStyle name="Hipervínculo visitado" xfId="999" builtinId="9" hidden="1"/>
    <cellStyle name="Hipervínculo visitado" xfId="1000" builtinId="9" hidden="1"/>
    <cellStyle name="Hipervínculo visitado" xfId="1001" builtinId="9" hidden="1"/>
    <cellStyle name="Hipervínculo visitado" xfId="1002" builtinId="9" hidden="1"/>
    <cellStyle name="Hipervínculo visitado" xfId="1003" builtinId="9" hidden="1"/>
    <cellStyle name="Hipervínculo visitado" xfId="1004" builtinId="9" hidden="1"/>
    <cellStyle name="Hipervínculo visitado" xfId="1005" builtinId="9" hidden="1"/>
    <cellStyle name="Hipervínculo visitado" xfId="1006" builtinId="9" hidden="1"/>
    <cellStyle name="Hipervínculo visitado" xfId="1007" builtinId="9" hidden="1"/>
    <cellStyle name="Hipervínculo visitado" xfId="1008" builtinId="9" hidden="1"/>
    <cellStyle name="Hipervínculo visitado" xfId="1009" builtinId="9" hidden="1"/>
    <cellStyle name="Hipervínculo visitado" xfId="1010" builtinId="9" hidden="1"/>
    <cellStyle name="Hipervínculo visitado" xfId="1011" builtinId="9" hidden="1"/>
    <cellStyle name="Hipervínculo visitado" xfId="1012" builtinId="9" hidden="1"/>
    <cellStyle name="Hipervínculo visitado" xfId="1013" builtinId="9" hidden="1"/>
    <cellStyle name="Hipervínculo visitado" xfId="1014" builtinId="9" hidden="1"/>
    <cellStyle name="Hipervínculo visitado" xfId="1015" builtinId="9" hidden="1"/>
    <cellStyle name="Hipervínculo visitado" xfId="1016" builtinId="9" hidden="1"/>
    <cellStyle name="Hipervínculo visitado" xfId="1017" builtinId="9" hidden="1"/>
    <cellStyle name="Hipervínculo visitado" xfId="1018" builtinId="9" hidden="1"/>
    <cellStyle name="Hipervínculo visitado" xfId="1019" builtinId="9" hidden="1"/>
    <cellStyle name="Hipervínculo visitado" xfId="1020" builtinId="9" hidden="1"/>
    <cellStyle name="Hipervínculo visitado" xfId="1021" builtinId="9" hidden="1"/>
    <cellStyle name="Hipervínculo visitado" xfId="1022" builtinId="9" hidden="1"/>
    <cellStyle name="Hipervínculo visitado" xfId="1023" builtinId="9" hidden="1"/>
    <cellStyle name="Hipervínculo visitado" xfId="1024" builtinId="9" hidden="1"/>
    <cellStyle name="Hipervínculo visitado" xfId="1025" builtinId="9" hidden="1"/>
    <cellStyle name="Hipervínculo visitado" xfId="1026" builtinId="9" hidden="1"/>
    <cellStyle name="Hipervínculo visitado" xfId="1027" builtinId="9" hidden="1"/>
    <cellStyle name="Hipervínculo visitado" xfId="1028" builtinId="9" hidden="1"/>
    <cellStyle name="Hipervínculo visitado" xfId="1029" builtinId="9" hidden="1"/>
    <cellStyle name="Hipervínculo visitado" xfId="1030" builtinId="9" hidden="1"/>
    <cellStyle name="Hipervínculo visitado" xfId="1031" builtinId="9" hidden="1"/>
    <cellStyle name="Hipervínculo visitado" xfId="1032" builtinId="9" hidden="1"/>
    <cellStyle name="Hipervínculo visitado" xfId="1033" builtinId="9" hidden="1"/>
    <cellStyle name="Hipervínculo visitado" xfId="1034" builtinId="9" hidden="1"/>
    <cellStyle name="Hipervínculo visitado" xfId="1035" builtinId="9" hidden="1"/>
    <cellStyle name="Hipervínculo visitado" xfId="1036" builtinId="9" hidden="1"/>
    <cellStyle name="Hipervínculo visitado" xfId="1037" builtinId="9" hidden="1"/>
    <cellStyle name="Hipervínculo visitado" xfId="1038" builtinId="9" hidden="1"/>
    <cellStyle name="Hipervínculo visitado" xfId="1039" builtinId="9" hidden="1"/>
    <cellStyle name="Hipervínculo visitado" xfId="1040" builtinId="9" hidden="1"/>
    <cellStyle name="Hipervínculo visitado" xfId="1041" builtinId="9" hidden="1"/>
    <cellStyle name="Hipervínculo visitado" xfId="1042" builtinId="9" hidden="1"/>
    <cellStyle name="Hipervínculo visitado" xfId="1043" builtinId="9" hidden="1"/>
    <cellStyle name="Hipervínculo visitado" xfId="1044" builtinId="9" hidden="1"/>
    <cellStyle name="Hipervínculo visitado" xfId="1045" builtinId="9" hidden="1"/>
    <cellStyle name="Hipervínculo visitado" xfId="1046" builtinId="9" hidden="1"/>
    <cellStyle name="Hipervínculo visitado" xfId="1047" builtinId="9" hidden="1"/>
    <cellStyle name="Hipervínculo visitado" xfId="1048" builtinId="9" hidden="1"/>
    <cellStyle name="Hipervínculo visitado" xfId="1049" builtinId="9" hidden="1"/>
    <cellStyle name="Hipervínculo visitado" xfId="1050" builtinId="9" hidden="1"/>
    <cellStyle name="Hipervínculo visitado" xfId="1051" builtinId="9" hidden="1"/>
    <cellStyle name="Hipervínculo visitado" xfId="1052" builtinId="9" hidden="1"/>
    <cellStyle name="Hipervínculo visitado" xfId="1053" builtinId="9" hidden="1"/>
    <cellStyle name="Hipervínculo visitado" xfId="1054" builtinId="9" hidden="1"/>
    <cellStyle name="Hipervínculo visitado" xfId="1055" builtinId="9" hidden="1"/>
    <cellStyle name="Hipervínculo visitado" xfId="1056" builtinId="9" hidden="1"/>
    <cellStyle name="Hipervínculo visitado" xfId="1057" builtinId="9" hidden="1"/>
    <cellStyle name="Hipervínculo visitado" xfId="1058" builtinId="9" hidden="1"/>
    <cellStyle name="Hipervínculo visitado" xfId="1059" builtinId="9" hidden="1"/>
    <cellStyle name="Hipervínculo visitado" xfId="1060" builtinId="9" hidden="1"/>
    <cellStyle name="Hipervínculo visitado" xfId="1061" builtinId="9" hidden="1"/>
    <cellStyle name="Hipervínculo visitado" xfId="1062" builtinId="9" hidden="1"/>
    <cellStyle name="Hipervínculo visitado" xfId="1063" builtinId="9" hidden="1"/>
    <cellStyle name="Hipervínculo visitado" xfId="1064" builtinId="9" hidden="1"/>
    <cellStyle name="Hipervínculo visitado" xfId="1065" builtinId="9" hidden="1"/>
    <cellStyle name="Hipervínculo visitado" xfId="1066" builtinId="9" hidden="1"/>
    <cellStyle name="Hipervínculo visitado" xfId="1067" builtinId="9" hidden="1"/>
    <cellStyle name="Hipervínculo visitado" xfId="1068" builtinId="9" hidden="1"/>
    <cellStyle name="Hipervínculo visitado" xfId="1069" builtinId="9" hidden="1"/>
    <cellStyle name="Hipervínculo visitado" xfId="1070" builtinId="9" hidden="1"/>
    <cellStyle name="Hipervínculo visitado" xfId="1071" builtinId="9" hidden="1"/>
    <cellStyle name="Hipervínculo visitado" xfId="1072" builtinId="9" hidden="1"/>
    <cellStyle name="Hipervínculo visitado" xfId="1073" builtinId="9" hidden="1"/>
    <cellStyle name="Hipervínculo visitado" xfId="1074" builtinId="9" hidden="1"/>
    <cellStyle name="Hipervínculo visitado" xfId="1075" builtinId="9" hidden="1"/>
    <cellStyle name="Hipervínculo visitado" xfId="1076" builtinId="9" hidden="1"/>
    <cellStyle name="Hipervínculo visitado" xfId="1077" builtinId="9" hidden="1"/>
    <cellStyle name="Hipervínculo visitado" xfId="1078" builtinId="9" hidden="1"/>
    <cellStyle name="Hipervínculo visitado" xfId="1079" builtinId="9" hidden="1"/>
    <cellStyle name="Hipervínculo visitado" xfId="1080" builtinId="9" hidden="1"/>
    <cellStyle name="Hipervínculo visitado" xfId="1081" builtinId="9" hidden="1"/>
    <cellStyle name="Hipervínculo visitado" xfId="1082" builtinId="9" hidden="1"/>
    <cellStyle name="Hipervínculo visitado" xfId="1083" builtinId="9" hidden="1"/>
    <cellStyle name="Hipervínculo visitado" xfId="1084" builtinId="9" hidden="1"/>
    <cellStyle name="Hipervínculo visitado" xfId="1085" builtinId="9" hidden="1"/>
    <cellStyle name="Hipervínculo visitado" xfId="1086" builtinId="9" hidden="1"/>
    <cellStyle name="Hipervínculo visitado" xfId="1087" builtinId="9" hidden="1"/>
    <cellStyle name="Hipervínculo visitado" xfId="1088" builtinId="9" hidden="1"/>
    <cellStyle name="Hipervínculo visitado" xfId="1089" builtinId="9" hidden="1"/>
    <cellStyle name="Hipervínculo visitado" xfId="1090" builtinId="9" hidden="1"/>
    <cellStyle name="Hipervínculo visitado" xfId="1091" builtinId="9" hidden="1"/>
    <cellStyle name="Hipervínculo visitado" xfId="1092" builtinId="9" hidden="1"/>
    <cellStyle name="Hipervínculo visitado" xfId="1093" builtinId="9" hidden="1"/>
    <cellStyle name="Hipervínculo visitado" xfId="1094" builtinId="9" hidden="1"/>
    <cellStyle name="Hipervínculo visitado" xfId="1095" builtinId="9" hidden="1"/>
    <cellStyle name="Hipervínculo visitado" xfId="1096" builtinId="9" hidden="1"/>
    <cellStyle name="Hipervínculo visitado" xfId="1097" builtinId="9" hidden="1"/>
    <cellStyle name="Hipervínculo visitado" xfId="1098" builtinId="9" hidden="1"/>
    <cellStyle name="Hipervínculo visitado" xfId="1099" builtinId="9" hidden="1"/>
    <cellStyle name="Hipervínculo visitado" xfId="1100" builtinId="9" hidden="1"/>
    <cellStyle name="Hipervínculo visitado" xfId="1101" builtinId="9" hidden="1"/>
    <cellStyle name="Hipervínculo visitado" xfId="1102" builtinId="9" hidden="1"/>
    <cellStyle name="Hipervínculo visitado" xfId="1103" builtinId="9" hidden="1"/>
    <cellStyle name="Hipervínculo visitado" xfId="1104" builtinId="9" hidden="1"/>
    <cellStyle name="Hipervínculo visitado" xfId="1105" builtinId="9" hidden="1"/>
    <cellStyle name="Hipervínculo visitado" xfId="1106" builtinId="9" hidden="1"/>
    <cellStyle name="Hipervínculo visitado" xfId="1107" builtinId="9" hidden="1"/>
    <cellStyle name="Hipervínculo visitado" xfId="1108" builtinId="9" hidden="1"/>
    <cellStyle name="Hipervínculo visitado" xfId="1109" builtinId="9" hidden="1"/>
    <cellStyle name="Hipervínculo visitado" xfId="1110" builtinId="9" hidden="1"/>
    <cellStyle name="Hipervínculo visitado" xfId="1111" builtinId="9" hidden="1"/>
    <cellStyle name="Hipervínculo visitado" xfId="1112" builtinId="9" hidden="1"/>
    <cellStyle name="Hipervínculo visitado" xfId="1113" builtinId="9" hidden="1"/>
    <cellStyle name="Hipervínculo visitado" xfId="1114" builtinId="9" hidden="1"/>
    <cellStyle name="Hipervínculo visitado" xfId="1115" builtinId="9" hidden="1"/>
    <cellStyle name="Hipervínculo visitado" xfId="1116" builtinId="9" hidden="1"/>
    <cellStyle name="Hipervínculo visitado" xfId="1117" builtinId="9" hidden="1"/>
    <cellStyle name="Hipervínculo visitado" xfId="1118" builtinId="9" hidden="1"/>
    <cellStyle name="Hipervínculo visitado" xfId="1119" builtinId="9" hidden="1"/>
    <cellStyle name="Hipervínculo visitado" xfId="1120" builtinId="9" hidden="1"/>
    <cellStyle name="Hipervínculo visitado" xfId="1121" builtinId="9" hidden="1"/>
    <cellStyle name="Hipervínculo visitado" xfId="1122" builtinId="9" hidden="1"/>
    <cellStyle name="Hipervínculo visitado" xfId="1123" builtinId="9" hidden="1"/>
    <cellStyle name="Hipervínculo visitado" xfId="1124" builtinId="9" hidden="1"/>
    <cellStyle name="Hipervínculo visitado" xfId="1125" builtinId="9" hidden="1"/>
    <cellStyle name="Hipervínculo visitado" xfId="1126" builtinId="9" hidden="1"/>
    <cellStyle name="Hipervínculo visitado" xfId="1127" builtinId="9" hidden="1"/>
    <cellStyle name="Hipervínculo visitado" xfId="1128" builtinId="9" hidden="1"/>
    <cellStyle name="Hipervínculo visitado" xfId="1129" builtinId="9" hidden="1"/>
    <cellStyle name="Hipervínculo visitado" xfId="1130" builtinId="9" hidden="1"/>
    <cellStyle name="Hipervínculo visitado" xfId="1131" builtinId="9" hidden="1"/>
    <cellStyle name="Hipervínculo visitado" xfId="1132" builtinId="9" hidden="1"/>
    <cellStyle name="Hipervínculo visitado" xfId="1133" builtinId="9" hidden="1"/>
    <cellStyle name="Hipervínculo visitado" xfId="1134" builtinId="9" hidden="1"/>
    <cellStyle name="Hipervínculo visitado" xfId="1135" builtinId="9" hidden="1"/>
    <cellStyle name="Hipervínculo visitado" xfId="1136" builtinId="9" hidden="1"/>
    <cellStyle name="Hipervínculo visitado" xfId="1137" builtinId="9" hidden="1"/>
    <cellStyle name="Hipervínculo visitado" xfId="1138" builtinId="9" hidden="1"/>
    <cellStyle name="Hipervínculo visitado" xfId="1139" builtinId="9" hidden="1"/>
    <cellStyle name="Hipervínculo visitado" xfId="1140" builtinId="9" hidden="1"/>
    <cellStyle name="Hipervínculo visitado" xfId="1141" builtinId="9" hidden="1"/>
    <cellStyle name="Hipervínculo visitado" xfId="1142" builtinId="9" hidden="1"/>
    <cellStyle name="Hipervínculo visitado" xfId="1143" builtinId="9" hidden="1"/>
    <cellStyle name="Hipervínculo visitado" xfId="1144" builtinId="9" hidden="1"/>
    <cellStyle name="Hipervínculo visitado" xfId="1145" builtinId="9" hidden="1"/>
    <cellStyle name="Hipervínculo visitado" xfId="1146" builtinId="9" hidden="1"/>
    <cellStyle name="Hipervínculo visitado" xfId="1147" builtinId="9" hidden="1"/>
    <cellStyle name="Hipervínculo visitado" xfId="1148" builtinId="9" hidden="1"/>
    <cellStyle name="Hipervínculo visitado" xfId="1149" builtinId="9" hidden="1"/>
    <cellStyle name="Hipervínculo visitado" xfId="1150" builtinId="9" hidden="1"/>
    <cellStyle name="Hipervínculo visitado" xfId="1151" builtinId="9" hidden="1"/>
    <cellStyle name="Hipervínculo visitado" xfId="1152" builtinId="9" hidden="1"/>
    <cellStyle name="Hipervínculo visitado" xfId="1153" builtinId="9" hidden="1"/>
    <cellStyle name="Hipervínculo visitado" xfId="1154" builtinId="9" hidden="1"/>
    <cellStyle name="Hipervínculo visitado" xfId="1155" builtinId="9" hidden="1"/>
    <cellStyle name="Hipervínculo visitado" xfId="1156" builtinId="9" hidden="1"/>
    <cellStyle name="Hipervínculo visitado" xfId="1157" builtinId="9" hidden="1"/>
    <cellStyle name="Hipervínculo visitado" xfId="1158" builtinId="9" hidden="1"/>
    <cellStyle name="Hipervínculo visitado" xfId="1159" builtinId="9" hidden="1"/>
    <cellStyle name="Hipervínculo visitado" xfId="1160" builtinId="9" hidden="1"/>
    <cellStyle name="Hipervínculo visitado" xfId="1161" builtinId="9" hidden="1"/>
    <cellStyle name="Hipervínculo visitado" xfId="1162" builtinId="9" hidden="1"/>
    <cellStyle name="Hipervínculo visitado" xfId="1163" builtinId="9" hidden="1"/>
    <cellStyle name="Hipervínculo visitado" xfId="1164" builtinId="9" hidden="1"/>
    <cellStyle name="Hipervínculo visitado" xfId="1165" builtinId="9" hidden="1"/>
    <cellStyle name="Hipervínculo visitado" xfId="1166" builtinId="9" hidden="1"/>
    <cellStyle name="Hipervínculo visitado" xfId="1167" builtinId="9" hidden="1"/>
    <cellStyle name="Hipervínculo visitado" xfId="1168" builtinId="9" hidden="1"/>
    <cellStyle name="Hipervínculo visitado" xfId="1169" builtinId="9" hidden="1"/>
    <cellStyle name="Hipervínculo visitado" xfId="1170" builtinId="9" hidden="1"/>
    <cellStyle name="Hipervínculo visitado" xfId="1171" builtinId="9" hidden="1"/>
    <cellStyle name="Hipervínculo visitado" xfId="1172" builtinId="9" hidden="1"/>
    <cellStyle name="Hipervínculo visitado" xfId="1173" builtinId="9" hidden="1"/>
    <cellStyle name="Hipervínculo visitado" xfId="1174" builtinId="9" hidden="1"/>
    <cellStyle name="Hipervínculo visitado" xfId="1175" builtinId="9" hidden="1"/>
    <cellStyle name="Hipervínculo visitado" xfId="1176" builtinId="9" hidden="1"/>
    <cellStyle name="Hipervínculo visitado" xfId="1177" builtinId="9" hidden="1"/>
    <cellStyle name="Hipervínculo visitado" xfId="1178" builtinId="9" hidden="1"/>
    <cellStyle name="Hipervínculo visitado" xfId="1179" builtinId="9" hidden="1"/>
    <cellStyle name="Hipervínculo visitado" xfId="1180" builtinId="9" hidden="1"/>
    <cellStyle name="Hipervínculo visitado" xfId="1181" builtinId="9" hidden="1"/>
    <cellStyle name="Hipervínculo visitado" xfId="1182" builtinId="9" hidden="1"/>
    <cellStyle name="Hipervínculo visitado" xfId="1183" builtinId="9" hidden="1"/>
    <cellStyle name="Hipervínculo visitado" xfId="1184" builtinId="9" hidden="1"/>
    <cellStyle name="Hipervínculo visitado" xfId="1185" builtinId="9" hidden="1"/>
    <cellStyle name="Hipervínculo visitado" xfId="1186" builtinId="9" hidden="1"/>
    <cellStyle name="Hipervínculo visitado" xfId="1187" builtinId="9" hidden="1"/>
    <cellStyle name="Hipervínculo visitado" xfId="1188" builtinId="9" hidden="1"/>
    <cellStyle name="Hipervínculo visitado" xfId="1189" builtinId="9" hidden="1"/>
    <cellStyle name="Hipervínculo visitado" xfId="1190" builtinId="9" hidden="1"/>
    <cellStyle name="Hipervínculo visitado" xfId="1191" builtinId="9" hidden="1"/>
    <cellStyle name="Hipervínculo visitado" xfId="1192" builtinId="9" hidden="1"/>
    <cellStyle name="Hipervínculo visitado" xfId="1193" builtinId="9" hidden="1"/>
    <cellStyle name="Hipervínculo visitado" xfId="1194" builtinId="9" hidden="1"/>
    <cellStyle name="Hipervínculo visitado" xfId="1195" builtinId="9" hidden="1"/>
    <cellStyle name="Hipervínculo visitado" xfId="1196" builtinId="9" hidden="1"/>
    <cellStyle name="Hipervínculo visitado" xfId="1197" builtinId="9" hidden="1"/>
    <cellStyle name="Hipervínculo visitado" xfId="1198" builtinId="9" hidden="1"/>
    <cellStyle name="Hipervínculo visitado" xfId="1199" builtinId="9" hidden="1"/>
    <cellStyle name="Hipervínculo visitado" xfId="1200" builtinId="9" hidden="1"/>
    <cellStyle name="Hipervínculo visitado" xfId="1201" builtinId="9" hidden="1"/>
    <cellStyle name="Hipervínculo visitado" xfId="1202" builtinId="9" hidden="1"/>
    <cellStyle name="Hipervínculo visitado" xfId="1203" builtinId="9" hidden="1"/>
    <cellStyle name="Hipervínculo visitado" xfId="1204" builtinId="9" hidden="1"/>
    <cellStyle name="Hipervínculo visitado" xfId="1205" builtinId="9" hidden="1"/>
    <cellStyle name="Hipervínculo visitado" xfId="1206" builtinId="9" hidden="1"/>
    <cellStyle name="Hipervínculo visitado" xfId="1207" builtinId="9" hidden="1"/>
    <cellStyle name="Hipervínculo visitado" xfId="1208" builtinId="9" hidden="1"/>
    <cellStyle name="Hipervínculo visitado" xfId="1209" builtinId="9" hidden="1"/>
    <cellStyle name="Hipervínculo visitado" xfId="1210" builtinId="9" hidden="1"/>
    <cellStyle name="Hipervínculo visitado" xfId="1211" builtinId="9" hidden="1"/>
    <cellStyle name="Hipervínculo visitado" xfId="1212" builtinId="9" hidden="1"/>
    <cellStyle name="Hipervínculo visitado" xfId="1213" builtinId="9" hidden="1"/>
    <cellStyle name="Hipervínculo visitado" xfId="1214" builtinId="9" hidden="1"/>
    <cellStyle name="Hipervínculo visitado" xfId="1215" builtinId="9" hidden="1"/>
    <cellStyle name="Hipervínculo visitado" xfId="1216" builtinId="9" hidden="1"/>
    <cellStyle name="Hipervínculo visitado" xfId="1217" builtinId="9" hidden="1"/>
    <cellStyle name="Hipervínculo visitado" xfId="1218" builtinId="9" hidden="1"/>
    <cellStyle name="Hipervínculo visitado" xfId="1219" builtinId="9" hidden="1"/>
    <cellStyle name="Hipervínculo visitado" xfId="1220" builtinId="9" hidden="1"/>
    <cellStyle name="Hipervínculo visitado" xfId="1221" builtinId="9" hidden="1"/>
    <cellStyle name="Hipervínculo visitado" xfId="1222" builtinId="9" hidden="1"/>
    <cellStyle name="Hipervínculo visitado" xfId="1223" builtinId="9" hidden="1"/>
    <cellStyle name="Hipervínculo visitado" xfId="1224" builtinId="9" hidden="1"/>
    <cellStyle name="Hipervínculo visitado" xfId="1225" builtinId="9" hidden="1"/>
    <cellStyle name="Hipervínculo visitado" xfId="1226" builtinId="9" hidden="1"/>
    <cellStyle name="Hipervínculo visitado" xfId="1227" builtinId="9" hidden="1"/>
    <cellStyle name="Hipervínculo visitado" xfId="1228" builtinId="9" hidden="1"/>
    <cellStyle name="Hipervínculo visitado" xfId="1229" builtinId="9" hidden="1"/>
    <cellStyle name="Hipervínculo visitado" xfId="1230" builtinId="9" hidden="1"/>
    <cellStyle name="Hipervínculo visitado" xfId="1231" builtinId="9" hidden="1"/>
    <cellStyle name="Hipervínculo visitado" xfId="1232" builtinId="9" hidden="1"/>
    <cellStyle name="Hipervínculo visitado" xfId="1233" builtinId="9" hidden="1"/>
    <cellStyle name="Hipervínculo visitado" xfId="1234" builtinId="9" hidden="1"/>
    <cellStyle name="Hipervínculo visitado" xfId="1235" builtinId="9" hidden="1"/>
    <cellStyle name="Hipervínculo visitado" xfId="1236" builtinId="9" hidden="1"/>
    <cellStyle name="Hipervínculo visitado" xfId="1237" builtinId="9" hidden="1"/>
    <cellStyle name="Hipervínculo visitado" xfId="1238" builtinId="9" hidden="1"/>
    <cellStyle name="Hipervínculo visitado" xfId="1239" builtinId="9" hidden="1"/>
    <cellStyle name="Hipervínculo visitado" xfId="1240" builtinId="9" hidden="1"/>
    <cellStyle name="Hipervínculo visitado" xfId="1241" builtinId="9" hidden="1"/>
    <cellStyle name="Hipervínculo visitado" xfId="1242" builtinId="9" hidden="1"/>
    <cellStyle name="Hipervínculo visitado" xfId="1243" builtinId="9" hidden="1"/>
    <cellStyle name="Hipervínculo visitado" xfId="1244" builtinId="9" hidden="1"/>
    <cellStyle name="Hipervínculo visitado" xfId="1245" builtinId="9" hidden="1"/>
    <cellStyle name="Hipervínculo visitado" xfId="1246" builtinId="9" hidden="1"/>
    <cellStyle name="Hipervínculo visitado" xfId="1247" builtinId="9" hidden="1"/>
    <cellStyle name="Hipervínculo visitado" xfId="1248" builtinId="9" hidden="1"/>
    <cellStyle name="Hipervínculo visitado" xfId="1249" builtinId="9" hidden="1"/>
    <cellStyle name="Hipervínculo visitado" xfId="1250" builtinId="9" hidden="1"/>
    <cellStyle name="Hipervínculo visitado" xfId="1251" builtinId="9" hidden="1"/>
    <cellStyle name="Hipervínculo visitado" xfId="1252" builtinId="9" hidden="1"/>
    <cellStyle name="Hipervínculo visitado" xfId="1253" builtinId="9" hidden="1"/>
    <cellStyle name="Hipervínculo visitado" xfId="1254" builtinId="9" hidden="1"/>
    <cellStyle name="Hipervínculo visitado" xfId="1255" builtinId="9" hidden="1"/>
    <cellStyle name="Hipervínculo visitado" xfId="1256" builtinId="9" hidden="1"/>
    <cellStyle name="Hipervínculo visitado" xfId="1257" builtinId="9" hidden="1"/>
    <cellStyle name="Hipervínculo visitado" xfId="1258" builtinId="9" hidden="1"/>
    <cellStyle name="Hipervínculo visitado" xfId="1259" builtinId="9" hidden="1"/>
    <cellStyle name="Hipervínculo visitado" xfId="1260" builtinId="9" hidden="1"/>
    <cellStyle name="Hipervínculo visitado" xfId="1261" builtinId="9" hidden="1"/>
    <cellStyle name="Hipervínculo visitado" xfId="1262" builtinId="9" hidden="1"/>
    <cellStyle name="Hipervínculo visitado" xfId="1263" builtinId="9" hidden="1"/>
    <cellStyle name="Hipervínculo visitado" xfId="1264" builtinId="9" hidden="1"/>
    <cellStyle name="Hipervínculo visitado" xfId="1265" builtinId="9" hidden="1"/>
    <cellStyle name="Hipervínculo visitado" xfId="1266" builtinId="9" hidden="1"/>
    <cellStyle name="Hipervínculo visitado" xfId="1267" builtinId="9" hidden="1"/>
    <cellStyle name="Hipervínculo visitado" xfId="1268" builtinId="9" hidden="1"/>
    <cellStyle name="Hipervínculo visitado" xfId="1269" builtinId="9" hidden="1"/>
    <cellStyle name="Hipervínculo visitado" xfId="1270" builtinId="9" hidden="1"/>
    <cellStyle name="Hipervínculo visitado" xfId="1271" builtinId="9" hidden="1"/>
    <cellStyle name="Hipervínculo visitado" xfId="1272" builtinId="9" hidden="1"/>
    <cellStyle name="Hipervínculo visitado" xfId="1273" builtinId="9" hidden="1"/>
    <cellStyle name="Hipervínculo visitado" xfId="1274" builtinId="9" hidden="1"/>
    <cellStyle name="Hipervínculo visitado" xfId="1275" builtinId="9" hidden="1"/>
    <cellStyle name="Hipervínculo visitado" xfId="1276" builtinId="9" hidden="1"/>
    <cellStyle name="Hipervínculo visitado" xfId="1277" builtinId="9" hidden="1"/>
    <cellStyle name="Hipervínculo visitado" xfId="1278" builtinId="9" hidden="1"/>
    <cellStyle name="Hipervínculo visitado" xfId="1279" builtinId="9" hidden="1"/>
    <cellStyle name="Hipervínculo visitado" xfId="1280" builtinId="9" hidden="1"/>
    <cellStyle name="Hipervínculo visitado" xfId="1281" builtinId="9" hidden="1"/>
    <cellStyle name="Hipervínculo visitado" xfId="1282" builtinId="9" hidden="1"/>
    <cellStyle name="Hipervínculo visitado" xfId="1283" builtinId="9" hidden="1"/>
    <cellStyle name="Hipervínculo visitado" xfId="1284" builtinId="9" hidden="1"/>
    <cellStyle name="Hipervínculo visitado" xfId="1285" builtinId="9" hidden="1"/>
    <cellStyle name="Hipervínculo visitado" xfId="1286" builtinId="9" hidden="1"/>
    <cellStyle name="Hipervínculo visitado" xfId="1287" builtinId="9" hidden="1"/>
    <cellStyle name="Hipervínculo visitado" xfId="1288" builtinId="9" hidden="1"/>
    <cellStyle name="Hipervínculo visitado" xfId="1289" builtinId="9" hidden="1"/>
    <cellStyle name="Hipervínculo visitado" xfId="1290" builtinId="9" hidden="1"/>
    <cellStyle name="Hipervínculo visitado" xfId="1291" builtinId="9" hidden="1"/>
    <cellStyle name="Hipervínculo visitado" xfId="1292" builtinId="9" hidden="1"/>
    <cellStyle name="Hipervínculo visitado" xfId="1293" builtinId="9" hidden="1"/>
    <cellStyle name="Hipervínculo visitado" xfId="1294" builtinId="9" hidden="1"/>
    <cellStyle name="Hipervínculo visitado" xfId="1295" builtinId="9" hidden="1"/>
    <cellStyle name="Hipervínculo visitado" xfId="1296" builtinId="9" hidden="1"/>
    <cellStyle name="Hipervínculo visitado" xfId="1297" builtinId="9" hidden="1"/>
    <cellStyle name="Hipervínculo visitado" xfId="1298" builtinId="9" hidden="1"/>
    <cellStyle name="Hipervínculo visitado" xfId="1299" builtinId="9" hidden="1"/>
    <cellStyle name="Hipervínculo visitado" xfId="1300" builtinId="9" hidden="1"/>
    <cellStyle name="Hipervínculo visitado" xfId="1301" builtinId="9" hidden="1"/>
    <cellStyle name="Hipervínculo visitado" xfId="1302" builtinId="9" hidden="1"/>
    <cellStyle name="Hipervínculo visitado" xfId="1303" builtinId="9" hidden="1"/>
    <cellStyle name="Hipervínculo visitado" xfId="1304" builtinId="9" hidden="1"/>
    <cellStyle name="Hipervínculo visitado" xfId="1305" builtinId="9" hidden="1"/>
    <cellStyle name="Hipervínculo visitado" xfId="1306" builtinId="9" hidden="1"/>
    <cellStyle name="Hipervínculo visitado" xfId="1307" builtinId="9" hidden="1"/>
    <cellStyle name="Hipervínculo visitado" xfId="1308" builtinId="9" hidden="1"/>
    <cellStyle name="Hipervínculo visitado" xfId="1309" builtinId="9" hidden="1"/>
    <cellStyle name="Hipervínculo visitado" xfId="1310" builtinId="9" hidden="1"/>
    <cellStyle name="Hipervínculo visitado" xfId="1311" builtinId="9" hidden="1"/>
    <cellStyle name="Hipervínculo visitado" xfId="1312" builtinId="9" hidden="1"/>
    <cellStyle name="Hipervínculo visitado" xfId="1313" builtinId="9" hidden="1"/>
    <cellStyle name="Hipervínculo visitado" xfId="1314" builtinId="9" hidden="1"/>
    <cellStyle name="Hipervínculo visitado" xfId="1315" builtinId="9" hidden="1"/>
    <cellStyle name="Hipervínculo visitado" xfId="1316" builtinId="9" hidden="1"/>
    <cellStyle name="Hipervínculo visitado" xfId="1317" builtinId="9" hidden="1"/>
    <cellStyle name="Hipervínculo visitado" xfId="1318" builtinId="9" hidden="1"/>
    <cellStyle name="Hipervínculo visitado" xfId="1319" builtinId="9" hidden="1"/>
    <cellStyle name="Hipervínculo visitado" xfId="1320" builtinId="9" hidden="1"/>
    <cellStyle name="Hipervínculo visitado" xfId="1321" builtinId="9" hidden="1"/>
    <cellStyle name="Hipervínculo visitado" xfId="1322" builtinId="9" hidden="1"/>
    <cellStyle name="Hipervínculo visitado" xfId="1323" builtinId="9" hidden="1"/>
    <cellStyle name="Hipervínculo visitado" xfId="1324" builtinId="9" hidden="1"/>
    <cellStyle name="Hipervínculo visitado" xfId="1325" builtinId="9" hidden="1"/>
    <cellStyle name="Hipervínculo visitado" xfId="1326" builtinId="9" hidden="1"/>
    <cellStyle name="Hipervínculo visitado" xfId="1327" builtinId="9" hidden="1"/>
    <cellStyle name="Hipervínculo visitado" xfId="1328" builtinId="9" hidden="1"/>
    <cellStyle name="Hipervínculo visitado" xfId="1329" builtinId="9" hidden="1"/>
    <cellStyle name="Hipervínculo visitado" xfId="1330" builtinId="9" hidden="1"/>
    <cellStyle name="Hipervínculo visitado" xfId="1331" builtinId="9" hidden="1"/>
    <cellStyle name="Hipervínculo visitado" xfId="1332" builtinId="9" hidden="1"/>
    <cellStyle name="Hipervínculo visitado" xfId="1333" builtinId="9" hidden="1"/>
    <cellStyle name="Hipervínculo visitado" xfId="1334" builtinId="9" hidden="1"/>
    <cellStyle name="Hipervínculo visitado" xfId="1335" builtinId="9" hidden="1"/>
    <cellStyle name="Hipervínculo visitado" xfId="1336" builtinId="9" hidden="1"/>
    <cellStyle name="Hipervínculo visitado" xfId="1337" builtinId="9" hidden="1"/>
    <cellStyle name="Hipervínculo visitado" xfId="1338" builtinId="9" hidden="1"/>
    <cellStyle name="Hipervínculo visitado" xfId="1339" builtinId="9" hidden="1"/>
    <cellStyle name="Hipervínculo visitado" xfId="1340" builtinId="9" hidden="1"/>
    <cellStyle name="Hipervínculo visitado" xfId="1341" builtinId="9" hidden="1"/>
    <cellStyle name="Hipervínculo visitado" xfId="1342" builtinId="9" hidden="1"/>
    <cellStyle name="Hipervínculo visitado" xfId="1343" builtinId="9" hidden="1"/>
    <cellStyle name="Hipervínculo visitado" xfId="1344" builtinId="9" hidden="1"/>
    <cellStyle name="Hipervínculo visitado" xfId="1345" builtinId="9" hidden="1"/>
    <cellStyle name="Hipervínculo visitado" xfId="1346" builtinId="9" hidden="1"/>
    <cellStyle name="Hipervínculo visitado" xfId="1347" builtinId="9" hidden="1"/>
    <cellStyle name="Hipervínculo visitado" xfId="1348" builtinId="9" hidden="1"/>
    <cellStyle name="Hipervínculo visitado" xfId="1349" builtinId="9" hidden="1"/>
    <cellStyle name="Hipervínculo visitado" xfId="1350" builtinId="9" hidden="1"/>
    <cellStyle name="Hipervínculo visitado" xfId="1351" builtinId="9" hidden="1"/>
    <cellStyle name="Hipervínculo visitado" xfId="1352" builtinId="9" hidden="1"/>
    <cellStyle name="Hipervínculo visitado" xfId="1353" builtinId="9" hidden="1"/>
    <cellStyle name="Hipervínculo visitado" xfId="1354" builtinId="9" hidden="1"/>
    <cellStyle name="Hipervínculo visitado" xfId="1355" builtinId="9" hidden="1"/>
    <cellStyle name="Hipervínculo visitado" xfId="1356" builtinId="9" hidden="1"/>
    <cellStyle name="Hipervínculo visitado" xfId="1357" builtinId="9" hidden="1"/>
    <cellStyle name="Hipervínculo visitado" xfId="1358" builtinId="9" hidden="1"/>
    <cellStyle name="Hipervínculo visitado" xfId="1359" builtinId="9" hidden="1"/>
    <cellStyle name="Hipervínculo visitado" xfId="1360" builtinId="9" hidden="1"/>
    <cellStyle name="Hipervínculo visitado" xfId="1361" builtinId="9" hidden="1"/>
    <cellStyle name="Hipervínculo visitado" xfId="1362" builtinId="9" hidden="1"/>
    <cellStyle name="Hipervínculo visitado" xfId="1363" builtinId="9" hidden="1"/>
    <cellStyle name="Hipervínculo visitado" xfId="1364" builtinId="9" hidden="1"/>
    <cellStyle name="Hipervínculo visitado" xfId="1365" builtinId="9" hidden="1"/>
    <cellStyle name="Hipervínculo visitado" xfId="1366" builtinId="9" hidden="1"/>
    <cellStyle name="Hipervínculo visitado" xfId="1367" builtinId="9" hidden="1"/>
    <cellStyle name="Hipervínculo visitado" xfId="1368" builtinId="9" hidden="1"/>
    <cellStyle name="Hipervínculo visitado" xfId="1369" builtinId="9" hidden="1"/>
    <cellStyle name="Hipervínculo visitado" xfId="1370" builtinId="9" hidden="1"/>
    <cellStyle name="Hipervínculo visitado" xfId="1371" builtinId="9" hidden="1"/>
    <cellStyle name="Hipervínculo visitado" xfId="1372" builtinId="9" hidden="1"/>
    <cellStyle name="Hipervínculo visitado" xfId="1373" builtinId="9" hidden="1"/>
    <cellStyle name="Hipervínculo visitado" xfId="1374" builtinId="9" hidden="1"/>
    <cellStyle name="Hipervínculo visitado" xfId="1375" builtinId="9" hidden="1"/>
    <cellStyle name="Hipervínculo visitado" xfId="1376" builtinId="9" hidden="1"/>
    <cellStyle name="Hipervínculo visitado" xfId="1377" builtinId="9" hidden="1"/>
    <cellStyle name="Hipervínculo visitado" xfId="1378" builtinId="9" hidden="1"/>
    <cellStyle name="Hipervínculo visitado" xfId="1379" builtinId="9" hidden="1"/>
    <cellStyle name="Hipervínculo visitado" xfId="1380" builtinId="9" hidden="1"/>
    <cellStyle name="Hipervínculo visitado" xfId="1381" builtinId="9" hidden="1"/>
    <cellStyle name="Hipervínculo visitado" xfId="1382" builtinId="9" hidden="1"/>
    <cellStyle name="Hipervínculo visitado" xfId="1383" builtinId="9" hidden="1"/>
    <cellStyle name="Hipervínculo visitado" xfId="1384" builtinId="9" hidden="1"/>
    <cellStyle name="Hipervínculo visitado" xfId="1385" builtinId="9" hidden="1"/>
    <cellStyle name="Hipervínculo visitado" xfId="1386" builtinId="9" hidden="1"/>
    <cellStyle name="Hipervínculo visitado" xfId="1387" builtinId="9" hidden="1"/>
    <cellStyle name="Hipervínculo visitado" xfId="1388" builtinId="9" hidden="1"/>
    <cellStyle name="Hipervínculo visitado" xfId="1389" builtinId="9" hidden="1"/>
    <cellStyle name="Hipervínculo visitado" xfId="1390" builtinId="9" hidden="1"/>
    <cellStyle name="Hipervínculo visitado" xfId="1391" builtinId="9" hidden="1"/>
    <cellStyle name="Hipervínculo visitado" xfId="1392" builtinId="9" hidden="1"/>
    <cellStyle name="Hipervínculo visitado" xfId="1393" builtinId="9" hidden="1"/>
    <cellStyle name="Hipervínculo visitado" xfId="1394" builtinId="9" hidden="1"/>
    <cellStyle name="Hipervínculo visitado" xfId="1395" builtinId="9" hidden="1"/>
    <cellStyle name="Hipervínculo visitado" xfId="1396" builtinId="9" hidden="1"/>
    <cellStyle name="Hipervínculo visitado" xfId="1397" builtinId="9" hidden="1"/>
    <cellStyle name="Hipervínculo visitado" xfId="1398" builtinId="9" hidden="1"/>
    <cellStyle name="Hipervínculo visitado" xfId="1399" builtinId="9" hidden="1"/>
    <cellStyle name="Hipervínculo visitado" xfId="1400" builtinId="9" hidden="1"/>
    <cellStyle name="Hipervínculo visitado" xfId="1401" builtinId="9" hidden="1"/>
    <cellStyle name="Hipervínculo visitado" xfId="1402" builtinId="9" hidden="1"/>
    <cellStyle name="Hipervínculo visitado" xfId="1403" builtinId="9" hidden="1"/>
    <cellStyle name="Hipervínculo visitado" xfId="1404" builtinId="9" hidden="1"/>
    <cellStyle name="Hipervínculo visitado" xfId="1405" builtinId="9" hidden="1"/>
    <cellStyle name="Hipervínculo visitado" xfId="1406" builtinId="9" hidden="1"/>
    <cellStyle name="Hipervínculo visitado" xfId="1407" builtinId="9" hidden="1"/>
    <cellStyle name="Hipervínculo visitado" xfId="1408" builtinId="9" hidden="1"/>
    <cellStyle name="Hipervínculo visitado" xfId="1409" builtinId="9" hidden="1"/>
    <cellStyle name="Hipervínculo visitado" xfId="1410" builtinId="9" hidden="1"/>
    <cellStyle name="Hipervínculo visitado" xfId="1411" builtinId="9" hidden="1"/>
    <cellStyle name="Hipervínculo visitado" xfId="1412" builtinId="9" hidden="1"/>
    <cellStyle name="Hipervínculo visitado" xfId="1413" builtinId="9" hidden="1"/>
    <cellStyle name="Hipervínculo visitado" xfId="1414" builtinId="9" hidden="1"/>
    <cellStyle name="Hipervínculo visitado" xfId="1415" builtinId="9" hidden="1"/>
    <cellStyle name="Hipervínculo visitado" xfId="1416" builtinId="9" hidden="1"/>
    <cellStyle name="Hipervínculo visitado" xfId="1417" builtinId="9" hidden="1"/>
    <cellStyle name="Hipervínculo visitado" xfId="1418" builtinId="9" hidden="1"/>
    <cellStyle name="Hipervínculo visitado" xfId="1419" builtinId="9" hidden="1"/>
    <cellStyle name="Hipervínculo visitado" xfId="1420" builtinId="9" hidden="1"/>
    <cellStyle name="Hipervínculo visitado" xfId="1421" builtinId="9" hidden="1"/>
    <cellStyle name="Hipervínculo visitado" xfId="1422" builtinId="9" hidden="1"/>
    <cellStyle name="Hipervínculo visitado" xfId="1423" builtinId="9" hidden="1"/>
    <cellStyle name="Hipervínculo visitado" xfId="1424" builtinId="9" hidden="1"/>
    <cellStyle name="Hipervínculo visitado" xfId="1425" builtinId="9" hidden="1"/>
    <cellStyle name="Hipervínculo visitado" xfId="1426" builtinId="9" hidden="1"/>
    <cellStyle name="Hipervínculo visitado" xfId="1427" builtinId="9" hidden="1"/>
    <cellStyle name="Hipervínculo visitado" xfId="1428" builtinId="9" hidden="1"/>
    <cellStyle name="Hipervínculo visitado" xfId="1429" builtinId="9" hidden="1"/>
    <cellStyle name="Hipervínculo visitado" xfId="1430" builtinId="9" hidden="1"/>
    <cellStyle name="Hipervínculo visitado" xfId="1431" builtinId="9" hidden="1"/>
    <cellStyle name="Hipervínculo visitado" xfId="1432" builtinId="9" hidden="1"/>
    <cellStyle name="Hipervínculo visitado" xfId="1433" builtinId="9" hidden="1"/>
    <cellStyle name="Hipervínculo visitado" xfId="1434" builtinId="9" hidden="1"/>
    <cellStyle name="Hipervínculo visitado" xfId="1435" builtinId="9" hidden="1"/>
    <cellStyle name="Hipervínculo visitado" xfId="1436" builtinId="9" hidden="1"/>
    <cellStyle name="Hipervínculo visitado" xfId="1437" builtinId="9" hidden="1"/>
    <cellStyle name="Hipervínculo visitado" xfId="1438" builtinId="9" hidden="1"/>
    <cellStyle name="Hipervínculo visitado" xfId="1439" builtinId="9" hidden="1"/>
    <cellStyle name="Hipervínculo visitado" xfId="1440" builtinId="9" hidden="1"/>
    <cellStyle name="Hipervínculo visitado" xfId="1441" builtinId="9" hidden="1"/>
    <cellStyle name="Hipervínculo visitado" xfId="1442" builtinId="9" hidden="1"/>
    <cellStyle name="Hipervínculo visitado" xfId="1443" builtinId="9" hidden="1"/>
    <cellStyle name="Hipervínculo visitado" xfId="1444" builtinId="9" hidden="1"/>
    <cellStyle name="Hipervínculo visitado" xfId="1445" builtinId="9" hidden="1"/>
    <cellStyle name="Hipervínculo visitado" xfId="1446" builtinId="9" hidden="1"/>
    <cellStyle name="Hipervínculo visitado" xfId="1447" builtinId="9" hidden="1"/>
    <cellStyle name="Hipervínculo visitado" xfId="1448" builtinId="9" hidden="1"/>
    <cellStyle name="Hipervínculo visitado" xfId="1449" builtinId="9" hidden="1"/>
    <cellStyle name="Hipervínculo visitado" xfId="1450" builtinId="9" hidden="1"/>
    <cellStyle name="Hipervínculo visitado" xfId="1451" builtinId="9" hidden="1"/>
    <cellStyle name="Hipervínculo visitado" xfId="1452" builtinId="9" hidden="1"/>
    <cellStyle name="Hipervínculo visitado" xfId="1453" builtinId="9" hidden="1"/>
    <cellStyle name="Hipervínculo visitado" xfId="1454" builtinId="9" hidden="1"/>
    <cellStyle name="Hipervínculo visitado" xfId="1455" builtinId="9" hidden="1"/>
    <cellStyle name="Hipervínculo visitado" xfId="1456" builtinId="9" hidden="1"/>
    <cellStyle name="Normal" xfId="0" builtinId="0"/>
    <cellStyle name="Porcentual" xfId="913" builtinId="5"/>
  </cellStyles>
  <dxfs count="39">
    <dxf>
      <font>
        <strike val="0"/>
        <outline val="0"/>
        <shadow val="0"/>
        <u val="none"/>
        <vertAlign val="baseline"/>
        <name val="Calibri"/>
        <scheme val="none"/>
      </font>
      <alignment horizontal="left" vertical="center" textRotation="0" wrapText="1" indent="0" justifyLastLine="0" shrinkToFit="0" readingOrder="0"/>
      <border diagonalUp="0" diagonalDown="0" outline="0">
        <left style="medium">
          <color auto="1"/>
        </left>
        <right/>
        <top style="medium">
          <color auto="1"/>
        </top>
        <bottom style="medium">
          <color auto="1"/>
        </bottom>
      </border>
    </dxf>
    <dxf>
      <font>
        <b/>
        <i val="0"/>
        <strike val="0"/>
        <condense val="0"/>
        <extend val="0"/>
        <outline val="0"/>
        <shadow val="0"/>
        <u val="none"/>
        <vertAlign val="baseline"/>
        <sz val="12"/>
        <color theme="1"/>
        <name val="Calibri"/>
        <scheme val="none"/>
      </font>
      <alignment horizontal="left" vertical="center" textRotation="0" wrapText="1" indent="0" justifyLastLine="0" shrinkToFit="0" readingOrder="0"/>
      <border diagonalUp="0" diagonalDown="0" outline="0">
        <left style="medium">
          <color auto="1"/>
        </left>
        <right/>
        <top/>
        <bottom style="medium">
          <color auto="1"/>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outline="0">
        <left style="medium">
          <color auto="1"/>
        </left>
        <right/>
        <top/>
        <bottom style="medium">
          <color auto="1"/>
        </bottom>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outline="0">
        <left style="medium">
          <color auto="1"/>
        </left>
        <right style="medium">
          <color auto="1"/>
        </right>
        <top/>
        <bottom style="medium">
          <color auto="1"/>
        </bottom>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outline="0">
        <left style="medium">
          <color auto="1"/>
        </left>
        <right/>
        <top/>
        <bottom style="medium">
          <color auto="1"/>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outline="0">
        <left style="medium">
          <color auto="1"/>
        </left>
        <right style="medium">
          <color auto="1"/>
        </right>
        <top/>
        <bottom style="medium">
          <color auto="1"/>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outline="0">
        <left style="medium">
          <color auto="1"/>
        </left>
        <right/>
        <top/>
        <bottom style="medium">
          <color auto="1"/>
        </bottom>
      </border>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border diagonalUp="0" diagonalDown="0" outline="0">
        <left/>
        <right style="medium">
          <color auto="1"/>
        </right>
        <top/>
        <bottom style="medium">
          <color auto="1"/>
        </bottom>
      </border>
    </dxf>
    <dxf>
      <border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11"/>
        <color theme="1"/>
        <name val="Calibri"/>
        <scheme val="none"/>
      </font>
      <alignment horizontal="general" vertical="center" textRotation="0" wrapText="1" indent="0" justifyLastLine="0" shrinkToFit="0" readingOrder="0"/>
    </dxf>
    <dxf>
      <border outline="0">
        <bottom style="medium">
          <color auto="1"/>
        </bottom>
      </border>
    </dxf>
    <dxf>
      <font>
        <b/>
        <i val="0"/>
        <strike val="0"/>
        <condense val="0"/>
        <extend val="0"/>
        <outline val="0"/>
        <shadow val="0"/>
        <u val="none"/>
        <vertAlign val="baseline"/>
        <sz val="12"/>
        <color theme="1" tint="0.14999847407452621"/>
        <name val="Calibri"/>
        <scheme val="none"/>
      </font>
      <fill>
        <patternFill patternType="solid">
          <fgColor indexed="64"/>
          <bgColor theme="3" tint="0.59999389629810485"/>
        </patternFill>
      </fill>
      <alignment horizontal="center" vertical="center" textRotation="0" wrapText="1" indent="0" justifyLastLine="0" shrinkToFit="0" readingOrder="0"/>
      <border diagonalUp="0" diagonalDown="0" outline="0">
        <left style="medium">
          <color auto="1"/>
        </left>
        <right style="medium">
          <color auto="1"/>
        </right>
        <top/>
        <bottom/>
      </border>
    </dxf>
    <dxf>
      <font>
        <b val="0"/>
        <i val="0"/>
        <strike val="0"/>
        <condense val="0"/>
        <extend val="0"/>
        <outline val="0"/>
        <shadow val="0"/>
        <u val="none"/>
        <vertAlign val="baseline"/>
        <sz val="9"/>
        <color theme="1"/>
        <name val="Calibri"/>
        <scheme val="none"/>
      </font>
      <fill>
        <patternFill patternType="none">
          <fgColor indexed="64"/>
          <bgColor indexed="65"/>
        </patternFill>
      </fill>
      <alignment horizontal="left" vertical="center" textRotation="0" wrapText="1" indent="0" justifyLastLine="0" shrinkToFit="0" readingOrder="0"/>
      <border diagonalUp="0" diagonalDown="0" outline="0">
        <left style="medium">
          <color auto="1"/>
        </left>
        <right/>
        <top style="medium">
          <color auto="1"/>
        </top>
        <bottom/>
      </border>
    </dxf>
    <dxf>
      <font>
        <b val="0"/>
        <i val="0"/>
        <strike val="0"/>
        <condense val="0"/>
        <extend val="0"/>
        <outline val="0"/>
        <shadow val="0"/>
        <u val="none"/>
        <vertAlign val="baseline"/>
        <sz val="9"/>
        <color theme="1"/>
        <name val="Calibri"/>
        <scheme val="none"/>
      </font>
      <fill>
        <patternFill patternType="none">
          <fgColor indexed="64"/>
          <bgColor indexed="65"/>
        </patternFill>
      </fill>
      <alignment horizontal="left" vertical="center" textRotation="0" wrapText="1" indent="0" justifyLastLine="0" shrinkToFit="0" readingOrder="0"/>
      <border diagonalUp="0" diagonalDown="0" outline="0">
        <left style="medium">
          <color auto="1"/>
        </left>
        <right/>
        <top style="medium">
          <color auto="1"/>
        </top>
        <bottom style="medium">
          <color auto="1"/>
        </bottom>
      </border>
    </dxf>
    <dxf>
      <font>
        <b val="0"/>
        <i val="0"/>
        <strike val="0"/>
        <condense val="0"/>
        <extend val="0"/>
        <outline val="0"/>
        <shadow val="0"/>
        <u val="none"/>
        <vertAlign val="baseline"/>
        <sz val="9"/>
        <color theme="1"/>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9"/>
        <color theme="1"/>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horizontal/>
      </border>
    </dxf>
    <dxf>
      <font>
        <b val="0"/>
        <i val="0"/>
        <strike val="0"/>
        <condense val="0"/>
        <extend val="0"/>
        <outline val="0"/>
        <shadow val="0"/>
        <u/>
        <vertAlign val="baseline"/>
        <sz val="9"/>
        <color theme="1"/>
        <name val="Calibri"/>
        <scheme val="none"/>
      </font>
      <alignment horizontal="center" vertical="center" textRotation="0" wrapText="1" indent="0" justifyLastLine="0" shrinkToFit="0" readingOrder="0"/>
      <border diagonalUp="0" diagonalDown="0" outline="0">
        <left style="medium">
          <color auto="1"/>
        </left>
        <right style="medium">
          <color auto="1"/>
        </right>
        <top style="medium">
          <color auto="1"/>
        </top>
        <bottom/>
      </border>
      <protection locked="1" hidden="0"/>
    </dxf>
    <dxf>
      <font>
        <b val="0"/>
        <i val="0"/>
        <strike val="0"/>
        <condense val="0"/>
        <extend val="0"/>
        <outline val="0"/>
        <shadow val="0"/>
        <u/>
        <vertAlign val="baseline"/>
        <sz val="9"/>
        <color theme="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horizontal/>
      </border>
      <protection locked="1" hidden="0"/>
    </dxf>
    <dxf>
      <font>
        <b val="0"/>
        <i val="0"/>
        <strike val="0"/>
        <condense val="0"/>
        <extend val="0"/>
        <outline val="0"/>
        <shadow val="0"/>
        <u val="none"/>
        <vertAlign val="baseline"/>
        <sz val="9"/>
        <color theme="1"/>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9"/>
        <color theme="1"/>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horizontal/>
      </border>
    </dxf>
    <dxf>
      <font>
        <b val="0"/>
        <i val="0"/>
        <strike val="0"/>
        <condense val="0"/>
        <extend val="0"/>
        <outline val="0"/>
        <shadow val="0"/>
        <u val="none"/>
        <vertAlign val="baseline"/>
        <sz val="9"/>
        <color theme="1"/>
        <name val="Calibri Light"/>
        <scheme val="none"/>
      </font>
      <fill>
        <patternFill patternType="solid">
          <fgColor indexed="64"/>
          <bgColor rgb="FF00B050"/>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9"/>
        <color theme="1"/>
        <name val="Calibri Light"/>
        <scheme val="none"/>
      </font>
      <fill>
        <patternFill patternType="solid">
          <fgColor indexed="64"/>
          <bgColor rgb="FF00B050"/>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9"/>
        <color theme="1"/>
        <name val="Calibri Light"/>
        <scheme val="none"/>
      </font>
      <fill>
        <patternFill patternType="none">
          <fgColor indexed="64"/>
          <bgColor indexed="65"/>
        </patternFill>
      </fill>
      <alignment horizontal="general"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9"/>
        <color theme="1"/>
        <name val="Calibri Light"/>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horizontal/>
      </border>
    </dxf>
    <dxf>
      <font>
        <b val="0"/>
        <i val="0"/>
        <strike val="0"/>
        <condense val="0"/>
        <extend val="0"/>
        <outline val="0"/>
        <shadow val="0"/>
        <u val="none"/>
        <vertAlign val="baseline"/>
        <sz val="9"/>
        <color theme="1"/>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9"/>
        <color theme="1"/>
        <name val="Calibri Light"/>
        <scheme val="none"/>
      </font>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horizontal/>
      </border>
    </dxf>
    <dxf>
      <font>
        <b val="0"/>
        <i val="0"/>
        <strike val="0"/>
        <condense val="0"/>
        <extend val="0"/>
        <outline val="0"/>
        <shadow val="0"/>
        <u val="none"/>
        <vertAlign val="baseline"/>
        <sz val="9"/>
        <color theme="1"/>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9"/>
        <color theme="1"/>
        <name val="Calibri Light"/>
        <scheme val="none"/>
      </font>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horizontal/>
      </border>
    </dxf>
    <dxf>
      <font>
        <b val="0"/>
        <i val="0"/>
        <strike val="0"/>
        <condense val="0"/>
        <extend val="0"/>
        <outline val="0"/>
        <shadow val="0"/>
        <u val="none"/>
        <vertAlign val="baseline"/>
        <sz val="9"/>
        <color theme="1"/>
        <name val="Calibri"/>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9"/>
        <color theme="1"/>
        <name val="Calibri"/>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9"/>
        <color theme="1"/>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9"/>
        <color theme="1"/>
        <name val="Calibri"/>
        <scheme val="none"/>
      </font>
      <alignment horizontal="general"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9"/>
        <color theme="1"/>
        <name val="Calibri"/>
        <scheme val="none"/>
      </font>
      <fill>
        <patternFill patternType="solid">
          <fgColor indexed="64"/>
          <bgColor rgb="FFBFBFBF"/>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9"/>
        <color theme="1"/>
        <name val="Calibri"/>
        <scheme val="none"/>
      </font>
      <fill>
        <patternFill patternType="solid">
          <fgColor indexed="64"/>
          <bgColor rgb="FFBFBFBF"/>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9"/>
        <color theme="1"/>
        <name val="Calibri"/>
        <scheme val="none"/>
      </font>
      <fill>
        <patternFill patternType="solid">
          <fgColor indexed="64"/>
          <bgColor rgb="FFBFBFBF"/>
        </patternFill>
      </fill>
      <alignment horizontal="general" vertical="center" textRotation="0" wrapText="1" indent="0" justifyLastLine="0" shrinkToFit="0" readingOrder="0"/>
      <border diagonalUp="0" diagonalDown="0" outline="0">
        <left/>
        <right style="medium">
          <color auto="1"/>
        </right>
        <top style="medium">
          <color auto="1"/>
        </top>
        <bottom/>
      </border>
    </dxf>
    <dxf>
      <font>
        <b val="0"/>
        <i val="0"/>
        <strike val="0"/>
        <condense val="0"/>
        <extend val="0"/>
        <outline val="0"/>
        <shadow val="0"/>
        <u val="none"/>
        <vertAlign val="baseline"/>
        <sz val="9"/>
        <color theme="1"/>
        <name val="Calibri"/>
        <scheme val="none"/>
      </font>
      <fill>
        <patternFill patternType="solid">
          <fgColor indexed="64"/>
          <bgColor rgb="FFBFBFBF"/>
        </patternFill>
      </fill>
      <alignment horizontal="general" vertical="center" textRotation="0" wrapText="1" indent="0" justifyLastLine="0" shrinkToFit="0" readingOrder="0"/>
      <border diagonalUp="0" diagonalDown="0" outline="0">
        <left/>
        <right style="medium">
          <color auto="1"/>
        </right>
        <top style="medium">
          <color auto="1"/>
        </top>
        <bottom style="medium">
          <color auto="1"/>
        </bottom>
      </border>
    </dxf>
    <dxf>
      <border outline="0">
        <left style="medium">
          <color auto="1"/>
        </left>
        <right style="medium">
          <color auto="1"/>
        </right>
        <top style="medium">
          <color auto="1"/>
        </top>
        <bottom style="medium">
          <color auto="1"/>
        </bottom>
      </border>
    </dxf>
    <dxf>
      <border outline="0">
        <bottom style="medium">
          <color auto="1"/>
        </bottom>
      </border>
    </dxf>
    <dxf>
      <font>
        <b/>
        <i val="0"/>
        <strike val="0"/>
        <condense val="0"/>
        <extend val="0"/>
        <outline val="0"/>
        <shadow val="0"/>
        <u val="none"/>
        <vertAlign val="baseline"/>
        <sz val="9"/>
        <color auto="1"/>
        <name val="Calibri Light"/>
        <scheme val="none"/>
      </font>
      <fill>
        <patternFill patternType="solid">
          <fgColor indexed="64"/>
          <bgColor rgb="FF8DB4E2"/>
        </patternFill>
      </fill>
      <alignment horizontal="center" vertical="center" textRotation="0" wrapText="1" indent="0" justifyLastLine="0" shrinkToFit="0" readingOrder="0"/>
      <border diagonalUp="0" diagonalDown="0" outline="0">
        <left style="medium">
          <color auto="1"/>
        </left>
        <right style="medium">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b="1"/>
            </a:pPr>
            <a:r>
              <a:rPr lang="en-US" sz="1800" b="1" i="0" u="none" strike="noStrike" baseline="0">
                <a:effectLst/>
              </a:rPr>
              <a:t>Bosques, Cambio Climático y REDD+</a:t>
            </a:r>
            <a:r>
              <a:rPr lang="en-US" sz="1800" b="1" i="0" u="none" strike="noStrike" baseline="0"/>
              <a:t> </a:t>
            </a:r>
            <a:endParaRPr lang="en-US" b="1"/>
          </a:p>
        </c:rich>
      </c:tx>
      <c:overlay val="0"/>
    </c:title>
    <c:autoTitleDeleted val="0"/>
    <c:plotArea>
      <c:layout>
        <c:manualLayout>
          <c:layoutTarget val="inner"/>
          <c:xMode val="edge"/>
          <c:yMode val="edge"/>
          <c:x val="0.180143930383463"/>
          <c:y val="0.110924369747899"/>
          <c:w val="0.794999473058219"/>
          <c:h val="0.877871148459384"/>
        </c:manualLayout>
      </c:layout>
      <c:barChart>
        <c:barDir val="bar"/>
        <c:grouping val="clustered"/>
        <c:varyColors val="0"/>
        <c:ser>
          <c:idx val="0"/>
          <c:order val="0"/>
          <c:invertIfNegative val="0"/>
          <c:dLbls>
            <c:dLbl>
              <c:idx val="0"/>
              <c:layout>
                <c:manualLayout>
                  <c:x val="-0.68642447418738"/>
                  <c:y val="1.54392465647676E-6"/>
                </c:manualLayout>
              </c:layout>
              <c:spPr/>
              <c:txPr>
                <a:bodyPr anchor="ctr" anchorCtr="1"/>
                <a:lstStyle/>
                <a:p>
                  <a:pPr>
                    <a:defRPr b="1"/>
                  </a:pPr>
                  <a:endParaRPr lang="es-ES"/>
                </a:p>
              </c:txPr>
              <c:showLegendKey val="0"/>
              <c:showVal val="1"/>
              <c:showCatName val="0"/>
              <c:showSerName val="0"/>
              <c:showPercent val="0"/>
              <c:showBubbleSize val="0"/>
            </c:dLbl>
            <c:txPr>
              <a:bodyPr/>
              <a:lstStyle/>
              <a:p>
                <a:pPr>
                  <a:defRPr b="1"/>
                </a:pPr>
                <a:endParaRPr lang="es-ES"/>
              </a:p>
            </c:txPr>
            <c:showLegendKey val="0"/>
            <c:showVal val="1"/>
            <c:showCatName val="0"/>
            <c:showSerName val="0"/>
            <c:showPercent val="0"/>
            <c:showBubbleSize val="0"/>
            <c:showLeaderLines val="0"/>
          </c:dLbls>
          <c:cat>
            <c:strRef>
              <c:f>Estadísticas!$A$26:$A$35</c:f>
              <c:strCache>
                <c:ptCount val="10"/>
                <c:pt idx="0">
                  <c:v>Banco Mundial</c:v>
                </c:pt>
                <c:pt idx="1">
                  <c:v>USAID</c:v>
                </c:pt>
                <c:pt idx="2">
                  <c:v>Norway</c:v>
                </c:pt>
                <c:pt idx="3">
                  <c:v>IFAD</c:v>
                </c:pt>
                <c:pt idx="4">
                  <c:v>LAIF</c:v>
                </c:pt>
                <c:pt idx="5">
                  <c:v>Moore Foundation</c:v>
                </c:pt>
                <c:pt idx="6">
                  <c:v>GEF</c:v>
                </c:pt>
                <c:pt idx="7">
                  <c:v>ITTO</c:v>
                </c:pt>
                <c:pt idx="8">
                  <c:v>AFD/GEF</c:v>
                </c:pt>
                <c:pt idx="9">
                  <c:v>AECID</c:v>
                </c:pt>
              </c:strCache>
            </c:strRef>
          </c:cat>
          <c:val>
            <c:numRef>
              <c:f>Estadísticas!$B$26:$B$35</c:f>
              <c:numCache>
                <c:formatCode>#,##0</c:formatCode>
                <c:ptCount val="10"/>
                <c:pt idx="0">
                  <c:v>7.1455E8</c:v>
                </c:pt>
                <c:pt idx="1">
                  <c:v>2.91E7</c:v>
                </c:pt>
                <c:pt idx="2">
                  <c:v>1.4936445E7</c:v>
                </c:pt>
                <c:pt idx="3">
                  <c:v>5.61E6</c:v>
                </c:pt>
                <c:pt idx="4">
                  <c:v>2.68E6</c:v>
                </c:pt>
                <c:pt idx="5">
                  <c:v>2.0E6</c:v>
                </c:pt>
                <c:pt idx="6">
                  <c:v>1.1E6</c:v>
                </c:pt>
                <c:pt idx="7">
                  <c:v>470682.0</c:v>
                </c:pt>
                <c:pt idx="8">
                  <c:v>322018.0</c:v>
                </c:pt>
                <c:pt idx="9">
                  <c:v>107200.0</c:v>
                </c:pt>
              </c:numCache>
            </c:numRef>
          </c:val>
        </c:ser>
        <c:ser>
          <c:idx val="1"/>
          <c:order val="1"/>
          <c:invertIfNegative val="0"/>
          <c:cat>
            <c:strRef>
              <c:f>Estadísticas!$A$26:$A$35</c:f>
              <c:strCache>
                <c:ptCount val="10"/>
                <c:pt idx="0">
                  <c:v>Banco Mundial</c:v>
                </c:pt>
                <c:pt idx="1">
                  <c:v>USAID</c:v>
                </c:pt>
                <c:pt idx="2">
                  <c:v>Norway</c:v>
                </c:pt>
                <c:pt idx="3">
                  <c:v>IFAD</c:v>
                </c:pt>
                <c:pt idx="4">
                  <c:v>LAIF</c:v>
                </c:pt>
                <c:pt idx="5">
                  <c:v>Moore Foundation</c:v>
                </c:pt>
                <c:pt idx="6">
                  <c:v>GEF</c:v>
                </c:pt>
                <c:pt idx="7">
                  <c:v>ITTO</c:v>
                </c:pt>
                <c:pt idx="8">
                  <c:v>AFD/GEF</c:v>
                </c:pt>
                <c:pt idx="9">
                  <c:v>AECID</c:v>
                </c:pt>
              </c:strCache>
            </c:strRef>
          </c:cat>
          <c:val>
            <c:numRef>
              <c:f>Estadísticas!$C$26:$C$35</c:f>
              <c:numCache>
                <c:formatCode>0.00%</c:formatCode>
                <c:ptCount val="10"/>
                <c:pt idx="0">
                  <c:v>0.92693</c:v>
                </c:pt>
                <c:pt idx="1">
                  <c:v>0.03774</c:v>
                </c:pt>
                <c:pt idx="2">
                  <c:v>0.01937</c:v>
                </c:pt>
                <c:pt idx="3">
                  <c:v>0.00727</c:v>
                </c:pt>
                <c:pt idx="4">
                  <c:v>0.00347</c:v>
                </c:pt>
                <c:pt idx="5">
                  <c:v>0.00259</c:v>
                </c:pt>
                <c:pt idx="6">
                  <c:v>0.00142</c:v>
                </c:pt>
                <c:pt idx="7">
                  <c:v>0.00061</c:v>
                </c:pt>
                <c:pt idx="8">
                  <c:v>0.000417</c:v>
                </c:pt>
                <c:pt idx="9">
                  <c:v>0.000139</c:v>
                </c:pt>
              </c:numCache>
            </c:numRef>
          </c:val>
        </c:ser>
        <c:dLbls>
          <c:showLegendKey val="0"/>
          <c:showVal val="1"/>
          <c:showCatName val="0"/>
          <c:showSerName val="0"/>
          <c:showPercent val="0"/>
          <c:showBubbleSize val="0"/>
        </c:dLbls>
        <c:gapWidth val="150"/>
        <c:overlap val="-25"/>
        <c:axId val="45287016"/>
        <c:axId val="45288424"/>
      </c:barChart>
      <c:catAx>
        <c:axId val="45287016"/>
        <c:scaling>
          <c:orientation val="maxMin"/>
        </c:scaling>
        <c:delete val="0"/>
        <c:axPos val="l"/>
        <c:majorTickMark val="none"/>
        <c:minorTickMark val="none"/>
        <c:tickLblPos val="nextTo"/>
        <c:txPr>
          <a:bodyPr/>
          <a:lstStyle/>
          <a:p>
            <a:pPr>
              <a:defRPr b="1"/>
            </a:pPr>
            <a:endParaRPr lang="es-ES"/>
          </a:p>
        </c:txPr>
        <c:crossAx val="45288424"/>
        <c:crosses val="autoZero"/>
        <c:auto val="1"/>
        <c:lblAlgn val="ctr"/>
        <c:lblOffset val="100"/>
        <c:noMultiLvlLbl val="0"/>
      </c:catAx>
      <c:valAx>
        <c:axId val="45288424"/>
        <c:scaling>
          <c:orientation val="minMax"/>
        </c:scaling>
        <c:delete val="1"/>
        <c:axPos val="t"/>
        <c:numFmt formatCode="#,##0" sourceLinked="1"/>
        <c:majorTickMark val="none"/>
        <c:minorTickMark val="none"/>
        <c:tickLblPos val="nextTo"/>
        <c:crossAx val="45287016"/>
        <c:crosses val="autoZero"/>
        <c:crossBetween val="between"/>
      </c:valAx>
    </c:plotArea>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pPr>
            <a:r>
              <a:rPr lang="en-US"/>
              <a:t>Mitigación</a:t>
            </a:r>
          </a:p>
        </c:rich>
      </c:tx>
      <c:overlay val="0"/>
    </c:title>
    <c:autoTitleDeleted val="0"/>
    <c:plotArea>
      <c:layout/>
      <c:barChart>
        <c:barDir val="bar"/>
        <c:grouping val="clustered"/>
        <c:varyColors val="0"/>
        <c:ser>
          <c:idx val="0"/>
          <c:order val="0"/>
          <c:invertIfNegative val="0"/>
          <c:dLbls>
            <c:dLbl>
              <c:idx val="0"/>
              <c:layout>
                <c:manualLayout>
                  <c:x val="-0.330536260359575"/>
                  <c:y val="-0.000109759007396777"/>
                </c:manualLayout>
              </c:layout>
              <c:dLblPos val="outEnd"/>
              <c:showLegendKey val="0"/>
              <c:showVal val="1"/>
              <c:showCatName val="0"/>
              <c:showSerName val="0"/>
              <c:showPercent val="0"/>
              <c:showBubbleSize val="0"/>
            </c:dLbl>
            <c:dLbl>
              <c:idx val="2"/>
              <c:layout>
                <c:manualLayout>
                  <c:x val="0.0147592444099746"/>
                  <c:y val="0.00573088464228515"/>
                </c:manualLayout>
              </c:layout>
              <c:dLblPos val="outEnd"/>
              <c:showLegendKey val="0"/>
              <c:showVal val="1"/>
              <c:showCatName val="0"/>
              <c:showSerName val="0"/>
              <c:showPercent val="0"/>
              <c:showBubbleSize val="0"/>
            </c:dLbl>
            <c:dLblPos val="ctr"/>
            <c:showLegendKey val="0"/>
            <c:showVal val="1"/>
            <c:showCatName val="0"/>
            <c:showSerName val="0"/>
            <c:showPercent val="0"/>
            <c:showBubbleSize val="0"/>
            <c:showLeaderLines val="0"/>
          </c:dLbls>
          <c:cat>
            <c:strRef>
              <c:f>Estadísticas!$A$53:$A$58</c:f>
              <c:strCache>
                <c:ptCount val="6"/>
                <c:pt idx="0">
                  <c:v>AFD</c:v>
                </c:pt>
                <c:pt idx="1">
                  <c:v>CIF/CTF</c:v>
                </c:pt>
                <c:pt idx="2">
                  <c:v>GIZ</c:v>
                </c:pt>
                <c:pt idx="3">
                  <c:v>GEF</c:v>
                </c:pt>
                <c:pt idx="4">
                  <c:v>Unión Europea</c:v>
                </c:pt>
                <c:pt idx="5">
                  <c:v>Reino Unido</c:v>
                </c:pt>
              </c:strCache>
            </c:strRef>
          </c:cat>
          <c:val>
            <c:numRef>
              <c:f>Estadísticas!$B$53:$B$58</c:f>
              <c:numCache>
                <c:formatCode>#,##0</c:formatCode>
                <c:ptCount val="6"/>
                <c:pt idx="0">
                  <c:v>6.507439E8</c:v>
                </c:pt>
                <c:pt idx="1">
                  <c:v>4.705E8</c:v>
                </c:pt>
                <c:pt idx="2">
                  <c:v>3.2750426E7</c:v>
                </c:pt>
                <c:pt idx="3">
                  <c:v>1.3195359E7</c:v>
                </c:pt>
                <c:pt idx="4">
                  <c:v>2.395903E6</c:v>
                </c:pt>
                <c:pt idx="5">
                  <c:v>162269.0</c:v>
                </c:pt>
              </c:numCache>
            </c:numRef>
          </c:val>
        </c:ser>
        <c:ser>
          <c:idx val="1"/>
          <c:order val="1"/>
          <c:invertIfNegative val="0"/>
          <c:dLbls>
            <c:txPr>
              <a:bodyPr/>
              <a:lstStyle/>
              <a:p>
                <a:pPr>
                  <a:defRPr b="0"/>
                </a:pPr>
                <a:endParaRPr lang="es-ES"/>
              </a:p>
            </c:txPr>
            <c:showLegendKey val="0"/>
            <c:showVal val="1"/>
            <c:showCatName val="0"/>
            <c:showSerName val="0"/>
            <c:showPercent val="0"/>
            <c:showBubbleSize val="0"/>
            <c:showLeaderLines val="0"/>
          </c:dLbls>
          <c:cat>
            <c:strRef>
              <c:f>Estadísticas!$A$53:$A$58</c:f>
              <c:strCache>
                <c:ptCount val="6"/>
                <c:pt idx="0">
                  <c:v>AFD</c:v>
                </c:pt>
                <c:pt idx="1">
                  <c:v>CIF/CTF</c:v>
                </c:pt>
                <c:pt idx="2">
                  <c:v>GIZ</c:v>
                </c:pt>
                <c:pt idx="3">
                  <c:v>GEF</c:v>
                </c:pt>
                <c:pt idx="4">
                  <c:v>Unión Europea</c:v>
                </c:pt>
                <c:pt idx="5">
                  <c:v>Reino Unido</c:v>
                </c:pt>
              </c:strCache>
            </c:strRef>
          </c:cat>
          <c:val>
            <c:numRef>
              <c:f>Estadísticas!$C$53:$C$58</c:f>
              <c:numCache>
                <c:formatCode>0.00%</c:formatCode>
                <c:ptCount val="6"/>
                <c:pt idx="0">
                  <c:v>0.55631</c:v>
                </c:pt>
                <c:pt idx="1">
                  <c:v>0.40222</c:v>
                </c:pt>
                <c:pt idx="2">
                  <c:v>0.02799</c:v>
                </c:pt>
                <c:pt idx="3">
                  <c:v>0.01128</c:v>
                </c:pt>
                <c:pt idx="4">
                  <c:v>0.00204</c:v>
                </c:pt>
                <c:pt idx="5">
                  <c:v>0.00013</c:v>
                </c:pt>
              </c:numCache>
            </c:numRef>
          </c:val>
        </c:ser>
        <c:dLbls>
          <c:showLegendKey val="0"/>
          <c:showVal val="1"/>
          <c:showCatName val="0"/>
          <c:showSerName val="0"/>
          <c:showPercent val="0"/>
          <c:showBubbleSize val="0"/>
        </c:dLbls>
        <c:gapWidth val="150"/>
        <c:overlap val="-25"/>
        <c:axId val="630149512"/>
        <c:axId val="630152488"/>
      </c:barChart>
      <c:catAx>
        <c:axId val="630149512"/>
        <c:scaling>
          <c:orientation val="maxMin"/>
        </c:scaling>
        <c:delete val="0"/>
        <c:axPos val="l"/>
        <c:majorTickMark val="none"/>
        <c:minorTickMark val="none"/>
        <c:tickLblPos val="nextTo"/>
        <c:crossAx val="630152488"/>
        <c:crosses val="autoZero"/>
        <c:auto val="1"/>
        <c:lblAlgn val="ctr"/>
        <c:lblOffset val="100"/>
        <c:noMultiLvlLbl val="0"/>
      </c:catAx>
      <c:valAx>
        <c:axId val="630152488"/>
        <c:scaling>
          <c:orientation val="minMax"/>
        </c:scaling>
        <c:delete val="1"/>
        <c:axPos val="t"/>
        <c:numFmt formatCode="#,##0" sourceLinked="1"/>
        <c:majorTickMark val="none"/>
        <c:minorTickMark val="none"/>
        <c:tickLblPos val="nextTo"/>
        <c:crossAx val="630149512"/>
        <c:crosses val="autoZero"/>
        <c:crossBetween val="between"/>
      </c:valAx>
    </c:plotArea>
    <c:plotVisOnly val="1"/>
    <c:dispBlanksAs val="gap"/>
    <c:showDLblsOverMax val="0"/>
  </c:chart>
  <c:txPr>
    <a:bodyPr/>
    <a:lstStyle/>
    <a:p>
      <a:pPr>
        <a:defRPr b="1"/>
      </a:pPr>
      <a:endParaRPr lang="es-ES"/>
    </a:p>
  </c:txPr>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n-US"/>
              <a:t>Adaptación</a:t>
            </a:r>
          </a:p>
        </c:rich>
      </c:tx>
      <c:overlay val="0"/>
    </c:title>
    <c:autoTitleDeleted val="0"/>
    <c:plotArea>
      <c:layout/>
      <c:barChart>
        <c:barDir val="bar"/>
        <c:grouping val="clustered"/>
        <c:varyColors val="0"/>
        <c:ser>
          <c:idx val="0"/>
          <c:order val="0"/>
          <c:invertIfNegative val="0"/>
          <c:dLbls>
            <c:dLbl>
              <c:idx val="0"/>
              <c:layout>
                <c:manualLayout>
                  <c:x val="-0.548420312592505"/>
                  <c:y val="-2.20791657799532E-5"/>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Estadísticas!$A$112:$A$114</c:f>
              <c:strCache>
                <c:ptCount val="3"/>
                <c:pt idx="0">
                  <c:v>Banco Mundial</c:v>
                </c:pt>
                <c:pt idx="1">
                  <c:v>GEF</c:v>
                </c:pt>
                <c:pt idx="2">
                  <c:v>The Nature Conservancy (Alemania)</c:v>
                </c:pt>
              </c:strCache>
            </c:strRef>
          </c:cat>
          <c:val>
            <c:numRef>
              <c:f>Estadísticas!$B$112:$B$114</c:f>
              <c:numCache>
                <c:formatCode>#,##0</c:formatCode>
                <c:ptCount val="3"/>
                <c:pt idx="0">
                  <c:v>4.5E8</c:v>
                </c:pt>
                <c:pt idx="1">
                  <c:v>1.2E7</c:v>
                </c:pt>
                <c:pt idx="2">
                  <c:v>2.012461E6</c:v>
                </c:pt>
              </c:numCache>
            </c:numRef>
          </c:val>
        </c:ser>
        <c:ser>
          <c:idx val="1"/>
          <c:order val="1"/>
          <c:invertIfNegative val="0"/>
          <c:cat>
            <c:strRef>
              <c:f>Estadísticas!$A$112:$A$114</c:f>
              <c:strCache>
                <c:ptCount val="3"/>
                <c:pt idx="0">
                  <c:v>Banco Mundial</c:v>
                </c:pt>
                <c:pt idx="1">
                  <c:v>GEF</c:v>
                </c:pt>
                <c:pt idx="2">
                  <c:v>The Nature Conservancy (Alemania)</c:v>
                </c:pt>
              </c:strCache>
            </c:strRef>
          </c:cat>
          <c:val>
            <c:numRef>
              <c:f>Estadísticas!$C$112:$C$114</c:f>
              <c:numCache>
                <c:formatCode>0.00%</c:formatCode>
                <c:ptCount val="3"/>
                <c:pt idx="0">
                  <c:v>0.9698</c:v>
                </c:pt>
                <c:pt idx="1">
                  <c:v>0.02586</c:v>
                </c:pt>
                <c:pt idx="2">
                  <c:v>0.00433</c:v>
                </c:pt>
              </c:numCache>
            </c:numRef>
          </c:val>
        </c:ser>
        <c:dLbls>
          <c:showLegendKey val="0"/>
          <c:showVal val="1"/>
          <c:showCatName val="0"/>
          <c:showSerName val="0"/>
          <c:showPercent val="0"/>
          <c:showBubbleSize val="0"/>
        </c:dLbls>
        <c:gapWidth val="150"/>
        <c:overlap val="-25"/>
        <c:axId val="553656488"/>
        <c:axId val="553659496"/>
      </c:barChart>
      <c:catAx>
        <c:axId val="553656488"/>
        <c:scaling>
          <c:orientation val="maxMin"/>
        </c:scaling>
        <c:delete val="0"/>
        <c:axPos val="l"/>
        <c:majorTickMark val="none"/>
        <c:minorTickMark val="none"/>
        <c:tickLblPos val="nextTo"/>
        <c:txPr>
          <a:bodyPr/>
          <a:lstStyle/>
          <a:p>
            <a:pPr>
              <a:defRPr b="1"/>
            </a:pPr>
            <a:endParaRPr lang="es-ES"/>
          </a:p>
        </c:txPr>
        <c:crossAx val="553659496"/>
        <c:crosses val="autoZero"/>
        <c:auto val="1"/>
        <c:lblAlgn val="ctr"/>
        <c:lblOffset val="100"/>
        <c:noMultiLvlLbl val="0"/>
      </c:catAx>
      <c:valAx>
        <c:axId val="553659496"/>
        <c:scaling>
          <c:orientation val="minMax"/>
        </c:scaling>
        <c:delete val="1"/>
        <c:axPos val="t"/>
        <c:numFmt formatCode="#,##0" sourceLinked="1"/>
        <c:majorTickMark val="none"/>
        <c:minorTickMark val="none"/>
        <c:tickLblPos val="nextTo"/>
        <c:crossAx val="553656488"/>
        <c:crosses val="autoZero"/>
        <c:crossBetween val="between"/>
      </c:valAx>
    </c:plotArea>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Financiamiento por Donador</a:t>
            </a:r>
          </a:p>
        </c:rich>
      </c:tx>
      <c:overlay val="0"/>
    </c:title>
    <c:autoTitleDeleted val="0"/>
    <c:plotArea>
      <c:layout>
        <c:manualLayout>
          <c:layoutTarget val="inner"/>
          <c:xMode val="edge"/>
          <c:yMode val="edge"/>
          <c:x val="0.213626557727747"/>
          <c:y val="0.0656438384710418"/>
          <c:w val="0.786373442272253"/>
          <c:h val="0.930597770269265"/>
        </c:manualLayout>
      </c:layout>
      <c:barChart>
        <c:barDir val="bar"/>
        <c:grouping val="clustered"/>
        <c:varyColors val="0"/>
        <c:ser>
          <c:idx val="0"/>
          <c:order val="0"/>
          <c:invertIfNegative val="0"/>
          <c:dLbls>
            <c:dLbl>
              <c:idx val="0"/>
              <c:layout>
                <c:manualLayout>
                  <c:x val="-0.147299509001637"/>
                  <c:y val="0.0245746691871456"/>
                </c:manualLayout>
              </c:layout>
              <c:showLegendKey val="0"/>
              <c:showVal val="1"/>
              <c:showCatName val="0"/>
              <c:showSerName val="0"/>
              <c:showPercent val="0"/>
              <c:showBubbleSize val="0"/>
            </c:dLbl>
            <c:txPr>
              <a:bodyPr/>
              <a:lstStyle/>
              <a:p>
                <a:pPr>
                  <a:defRPr b="1"/>
                </a:pPr>
                <a:endParaRPr lang="es-ES"/>
              </a:p>
            </c:txPr>
            <c:showLegendKey val="0"/>
            <c:showVal val="1"/>
            <c:showCatName val="0"/>
            <c:showSerName val="0"/>
            <c:showPercent val="0"/>
            <c:showBubbleSize val="0"/>
            <c:showLeaderLines val="0"/>
          </c:dLbls>
          <c:cat>
            <c:strRef>
              <c:f>Estadísticas!$A$135:$A$154</c:f>
              <c:strCache>
                <c:ptCount val="20"/>
                <c:pt idx="0">
                  <c:v>World Bank</c:v>
                </c:pt>
                <c:pt idx="1">
                  <c:v>AFD</c:v>
                </c:pt>
                <c:pt idx="2">
                  <c:v>CIF-CTF</c:v>
                </c:pt>
                <c:pt idx="3">
                  <c:v>GIZ</c:v>
                </c:pt>
                <c:pt idx="4">
                  <c:v>GEF</c:v>
                </c:pt>
                <c:pt idx="5">
                  <c:v>USAID </c:v>
                </c:pt>
                <c:pt idx="6">
                  <c:v>UE</c:v>
                </c:pt>
                <c:pt idx="7">
                  <c:v>Noruega </c:v>
                </c:pt>
                <c:pt idx="8">
                  <c:v>IFAD/GEF</c:v>
                </c:pt>
                <c:pt idx="9">
                  <c:v>UK</c:v>
                </c:pt>
                <c:pt idx="10">
                  <c:v>JICA (Japón)</c:v>
                </c:pt>
                <c:pt idx="11">
                  <c:v>FCPF</c:v>
                </c:pt>
                <c:pt idx="12">
                  <c:v>LAIF </c:v>
                </c:pt>
                <c:pt idx="13">
                  <c:v>The Nature Conservancy (Alemania)</c:v>
                </c:pt>
                <c:pt idx="14">
                  <c:v>Moore Foundation </c:v>
                </c:pt>
                <c:pt idx="15">
                  <c:v>COCEF</c:v>
                </c:pt>
                <c:pt idx="16">
                  <c:v>ITTO</c:v>
                </c:pt>
                <c:pt idx="17">
                  <c:v>AECID</c:v>
                </c:pt>
                <c:pt idx="18">
                  <c:v>Montreal Protocol </c:v>
                </c:pt>
                <c:pt idx="19">
                  <c:v>IADB</c:v>
                </c:pt>
              </c:strCache>
            </c:strRef>
          </c:cat>
          <c:val>
            <c:numRef>
              <c:f>Estadísticas!$B$135:$B$154</c:f>
              <c:numCache>
                <c:formatCode>#,##0</c:formatCode>
                <c:ptCount val="20"/>
                <c:pt idx="0">
                  <c:v>3.653390665E9</c:v>
                </c:pt>
                <c:pt idx="1">
                  <c:v>6.51428188E8</c:v>
                </c:pt>
                <c:pt idx="2">
                  <c:v>4.885E8</c:v>
                </c:pt>
                <c:pt idx="3">
                  <c:v>9.0481386E7</c:v>
                </c:pt>
                <c:pt idx="4">
                  <c:v>4.9314899E7</c:v>
                </c:pt>
                <c:pt idx="5">
                  <c:v>2.91E7</c:v>
                </c:pt>
                <c:pt idx="6">
                  <c:v>1.6563749E7</c:v>
                </c:pt>
                <c:pt idx="7">
                  <c:v>1.4936445E7</c:v>
                </c:pt>
                <c:pt idx="8">
                  <c:v>5.61E6</c:v>
                </c:pt>
                <c:pt idx="9">
                  <c:v>4.900533E6</c:v>
                </c:pt>
                <c:pt idx="10">
                  <c:v>4.709538E6</c:v>
                </c:pt>
                <c:pt idx="11">
                  <c:v>3.8E6</c:v>
                </c:pt>
                <c:pt idx="12">
                  <c:v>2.68E6</c:v>
                </c:pt>
                <c:pt idx="13">
                  <c:v>2.012461E6</c:v>
                </c:pt>
                <c:pt idx="14">
                  <c:v>2.0E6</c:v>
                </c:pt>
                <c:pt idx="15">
                  <c:v>680627.0</c:v>
                </c:pt>
                <c:pt idx="16">
                  <c:v>470682.0</c:v>
                </c:pt>
                <c:pt idx="17">
                  <c:v>446287.0</c:v>
                </c:pt>
                <c:pt idx="18">
                  <c:v>291500.0</c:v>
                </c:pt>
                <c:pt idx="19">
                  <c:v>78490.0</c:v>
                </c:pt>
              </c:numCache>
            </c:numRef>
          </c:val>
        </c:ser>
        <c:ser>
          <c:idx val="1"/>
          <c:order val="1"/>
          <c:invertIfNegative val="0"/>
          <c:cat>
            <c:strRef>
              <c:f>Estadísticas!$A$135:$A$154</c:f>
              <c:strCache>
                <c:ptCount val="20"/>
                <c:pt idx="0">
                  <c:v>World Bank</c:v>
                </c:pt>
                <c:pt idx="1">
                  <c:v>AFD</c:v>
                </c:pt>
                <c:pt idx="2">
                  <c:v>CIF-CTF</c:v>
                </c:pt>
                <c:pt idx="3">
                  <c:v>GIZ</c:v>
                </c:pt>
                <c:pt idx="4">
                  <c:v>GEF</c:v>
                </c:pt>
                <c:pt idx="5">
                  <c:v>USAID </c:v>
                </c:pt>
                <c:pt idx="6">
                  <c:v>UE</c:v>
                </c:pt>
                <c:pt idx="7">
                  <c:v>Noruega </c:v>
                </c:pt>
                <c:pt idx="8">
                  <c:v>IFAD/GEF</c:v>
                </c:pt>
                <c:pt idx="9">
                  <c:v>UK</c:v>
                </c:pt>
                <c:pt idx="10">
                  <c:v>JICA (Japón)</c:v>
                </c:pt>
                <c:pt idx="11">
                  <c:v>FCPF</c:v>
                </c:pt>
                <c:pt idx="12">
                  <c:v>LAIF </c:v>
                </c:pt>
                <c:pt idx="13">
                  <c:v>The Nature Conservancy (Alemania)</c:v>
                </c:pt>
                <c:pt idx="14">
                  <c:v>Moore Foundation </c:v>
                </c:pt>
                <c:pt idx="15">
                  <c:v>COCEF</c:v>
                </c:pt>
                <c:pt idx="16">
                  <c:v>ITTO</c:v>
                </c:pt>
                <c:pt idx="17">
                  <c:v>AECID</c:v>
                </c:pt>
                <c:pt idx="18">
                  <c:v>Montreal Protocol </c:v>
                </c:pt>
                <c:pt idx="19">
                  <c:v>IADB</c:v>
                </c:pt>
              </c:strCache>
            </c:strRef>
          </c:cat>
          <c:val>
            <c:numRef>
              <c:f>Estadísticas!$C$135:$C$154</c:f>
              <c:numCache>
                <c:formatCode>0.00%</c:formatCode>
                <c:ptCount val="20"/>
                <c:pt idx="0">
                  <c:v>0.73</c:v>
                </c:pt>
                <c:pt idx="1">
                  <c:v>0.13</c:v>
                </c:pt>
                <c:pt idx="2">
                  <c:v>0.09734</c:v>
                </c:pt>
                <c:pt idx="3">
                  <c:v>0.01803</c:v>
                </c:pt>
                <c:pt idx="4">
                  <c:v>0.00982</c:v>
                </c:pt>
                <c:pt idx="5">
                  <c:v>0.00579</c:v>
                </c:pt>
                <c:pt idx="6">
                  <c:v>0.000233</c:v>
                </c:pt>
                <c:pt idx="7">
                  <c:v>0.00021</c:v>
                </c:pt>
                <c:pt idx="8">
                  <c:v>7E-5</c:v>
                </c:pt>
                <c:pt idx="9">
                  <c:v>0.0001</c:v>
                </c:pt>
                <c:pt idx="10">
                  <c:v>6.0E-5</c:v>
                </c:pt>
                <c:pt idx="11">
                  <c:v>5.0E-5</c:v>
                </c:pt>
                <c:pt idx="12" formatCode="0.000%">
                  <c:v>3.0E-5</c:v>
                </c:pt>
                <c:pt idx="13" formatCode="0.000%">
                  <c:v>2.8E-5</c:v>
                </c:pt>
                <c:pt idx="14" formatCode="0.000%">
                  <c:v>2.8E-5</c:v>
                </c:pt>
                <c:pt idx="15" formatCode="0.0000%">
                  <c:v>9E-6</c:v>
                </c:pt>
                <c:pt idx="16" formatCode="0.0000%">
                  <c:v>6E-6</c:v>
                </c:pt>
                <c:pt idx="17" formatCode="0.0000%">
                  <c:v>6E-6</c:v>
                </c:pt>
                <c:pt idx="18" formatCode="0.0000%">
                  <c:v>4E-6</c:v>
                </c:pt>
                <c:pt idx="19" formatCode="0.0000%">
                  <c:v>1.0E-6</c:v>
                </c:pt>
              </c:numCache>
            </c:numRef>
          </c:val>
        </c:ser>
        <c:dLbls>
          <c:showLegendKey val="0"/>
          <c:showVal val="1"/>
          <c:showCatName val="0"/>
          <c:showSerName val="0"/>
          <c:showPercent val="0"/>
          <c:showBubbleSize val="0"/>
        </c:dLbls>
        <c:gapWidth val="150"/>
        <c:overlap val="-25"/>
        <c:axId val="553703272"/>
        <c:axId val="553706280"/>
      </c:barChart>
      <c:catAx>
        <c:axId val="553703272"/>
        <c:scaling>
          <c:orientation val="maxMin"/>
        </c:scaling>
        <c:delete val="0"/>
        <c:axPos val="l"/>
        <c:majorTickMark val="none"/>
        <c:minorTickMark val="none"/>
        <c:tickLblPos val="nextTo"/>
        <c:txPr>
          <a:bodyPr/>
          <a:lstStyle/>
          <a:p>
            <a:pPr>
              <a:defRPr b="1"/>
            </a:pPr>
            <a:endParaRPr lang="es-ES"/>
          </a:p>
        </c:txPr>
        <c:crossAx val="553706280"/>
        <c:crosses val="autoZero"/>
        <c:auto val="1"/>
        <c:lblAlgn val="ctr"/>
        <c:lblOffset val="100"/>
        <c:noMultiLvlLbl val="0"/>
      </c:catAx>
      <c:valAx>
        <c:axId val="553706280"/>
        <c:scaling>
          <c:orientation val="minMax"/>
        </c:scaling>
        <c:delete val="1"/>
        <c:axPos val="t"/>
        <c:numFmt formatCode="#,##0" sourceLinked="1"/>
        <c:majorTickMark val="none"/>
        <c:minorTickMark val="none"/>
        <c:tickLblPos val="nextTo"/>
        <c:crossAx val="553703272"/>
        <c:crosses val="autoZero"/>
        <c:crossBetween val="between"/>
      </c:valAx>
    </c:plotArea>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Financiamiento por</a:t>
            </a:r>
            <a:r>
              <a:rPr lang="en-US" baseline="0"/>
              <a:t> Donador</a:t>
            </a:r>
            <a:endParaRPr lang="en-US"/>
          </a:p>
        </c:rich>
      </c:tx>
      <c:overlay val="0"/>
    </c:title>
    <c:autoTitleDeleted val="0"/>
    <c:plotArea>
      <c:layout/>
      <c:pieChart>
        <c:varyColors val="1"/>
        <c:ser>
          <c:idx val="0"/>
          <c:order val="0"/>
          <c:explosion val="25"/>
          <c:dLbls>
            <c:showLegendKey val="0"/>
            <c:showVal val="0"/>
            <c:showCatName val="0"/>
            <c:showSerName val="0"/>
            <c:showPercent val="1"/>
            <c:showBubbleSize val="0"/>
            <c:showLeaderLines val="1"/>
          </c:dLbls>
          <c:cat>
            <c:strRef>
              <c:f>Estadísticas!$A$178:$A$184</c:f>
              <c:strCache>
                <c:ptCount val="7"/>
                <c:pt idx="0">
                  <c:v>World Bank</c:v>
                </c:pt>
                <c:pt idx="1">
                  <c:v>AFD</c:v>
                </c:pt>
                <c:pt idx="2">
                  <c:v>CIF-CTF</c:v>
                </c:pt>
                <c:pt idx="3">
                  <c:v>GIZ</c:v>
                </c:pt>
                <c:pt idx="4">
                  <c:v>GEF</c:v>
                </c:pt>
                <c:pt idx="5">
                  <c:v>USAID </c:v>
                </c:pt>
                <c:pt idx="6">
                  <c:v>Otros</c:v>
                </c:pt>
              </c:strCache>
            </c:strRef>
          </c:cat>
          <c:val>
            <c:numRef>
              <c:f>Estadísticas!$B$178:$B$184</c:f>
              <c:numCache>
                <c:formatCode>#,##0</c:formatCode>
                <c:ptCount val="7"/>
                <c:pt idx="0">
                  <c:v>3.653390665E9</c:v>
                </c:pt>
                <c:pt idx="1">
                  <c:v>6.51428188E8</c:v>
                </c:pt>
                <c:pt idx="2">
                  <c:v>4.885E8</c:v>
                </c:pt>
                <c:pt idx="3">
                  <c:v>9.0481386E7</c:v>
                </c:pt>
                <c:pt idx="4">
                  <c:v>4.9314899E7</c:v>
                </c:pt>
                <c:pt idx="5">
                  <c:v>2.91E7</c:v>
                </c:pt>
                <c:pt idx="6">
                  <c:v>5.9180312E7</c:v>
                </c:pt>
              </c:numCache>
            </c:numRef>
          </c:val>
        </c:ser>
        <c:ser>
          <c:idx val="1"/>
          <c:order val="1"/>
          <c:explosion val="25"/>
          <c:dLbls>
            <c:showLegendKey val="0"/>
            <c:showVal val="0"/>
            <c:showCatName val="0"/>
            <c:showSerName val="0"/>
            <c:showPercent val="1"/>
            <c:showBubbleSize val="0"/>
            <c:showLeaderLines val="1"/>
          </c:dLbls>
          <c:cat>
            <c:strRef>
              <c:f>Estadísticas!$A$178:$A$184</c:f>
              <c:strCache>
                <c:ptCount val="7"/>
                <c:pt idx="0">
                  <c:v>World Bank</c:v>
                </c:pt>
                <c:pt idx="1">
                  <c:v>AFD</c:v>
                </c:pt>
                <c:pt idx="2">
                  <c:v>CIF-CTF</c:v>
                </c:pt>
                <c:pt idx="3">
                  <c:v>GIZ</c:v>
                </c:pt>
                <c:pt idx="4">
                  <c:v>GEF</c:v>
                </c:pt>
                <c:pt idx="5">
                  <c:v>USAID </c:v>
                </c:pt>
                <c:pt idx="6">
                  <c:v>Otros</c:v>
                </c:pt>
              </c:strCache>
            </c:strRef>
          </c:cat>
          <c:val>
            <c:numRef>
              <c:f>Estadísticas!$C$178:$C$184</c:f>
              <c:numCache>
                <c:formatCode>0.00%</c:formatCode>
                <c:ptCount val="7"/>
                <c:pt idx="0">
                  <c:v>0.7277</c:v>
                </c:pt>
                <c:pt idx="1">
                  <c:v>0.1298</c:v>
                </c:pt>
                <c:pt idx="2">
                  <c:v>0.0972</c:v>
                </c:pt>
                <c:pt idx="3">
                  <c:v>0.01803</c:v>
                </c:pt>
                <c:pt idx="4">
                  <c:v>0.00982</c:v>
                </c:pt>
                <c:pt idx="5">
                  <c:v>0.0057</c:v>
                </c:pt>
                <c:pt idx="6">
                  <c:v>0.0117</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pieChart>
        <c:varyColors val="1"/>
        <c:ser>
          <c:idx val="0"/>
          <c:order val="0"/>
          <c:explosion val="25"/>
          <c:dLbls>
            <c:txPr>
              <a:bodyPr/>
              <a:lstStyle/>
              <a:p>
                <a:pPr>
                  <a:defRPr b="1"/>
                </a:pPr>
                <a:endParaRPr lang="es-ES"/>
              </a:p>
            </c:txPr>
            <c:showLegendKey val="0"/>
            <c:showVal val="0"/>
            <c:showCatName val="1"/>
            <c:showSerName val="0"/>
            <c:showPercent val="1"/>
            <c:showBubbleSize val="0"/>
            <c:showLeaderLines val="1"/>
          </c:dLbls>
          <c:cat>
            <c:strRef>
              <c:f>Estadísticas!$A$3:$A$6</c:f>
              <c:strCache>
                <c:ptCount val="4"/>
                <c:pt idx="0">
                  <c:v>Desarrollo de capacidades, estudios y otros</c:v>
                </c:pt>
                <c:pt idx="1">
                  <c:v>Mitigación</c:v>
                </c:pt>
                <c:pt idx="2">
                  <c:v>Bosques, Cambio Climático y REDD+</c:v>
                </c:pt>
                <c:pt idx="3">
                  <c:v>Adaptación</c:v>
                </c:pt>
              </c:strCache>
            </c:strRef>
          </c:cat>
          <c:val>
            <c:numRef>
              <c:f>Estadísticas!$B$3:$B$6</c:f>
              <c:numCache>
                <c:formatCode>#,##0</c:formatCode>
                <c:ptCount val="4"/>
                <c:pt idx="0">
                  <c:v>2.241977418E9</c:v>
                </c:pt>
                <c:pt idx="1">
                  <c:v>1.544529226E9</c:v>
                </c:pt>
                <c:pt idx="2">
                  <c:v>7.70876345E8</c:v>
                </c:pt>
                <c:pt idx="3">
                  <c:v>4.64012461E8</c:v>
                </c:pt>
              </c:numCache>
            </c:numRef>
          </c:val>
        </c:ser>
        <c:ser>
          <c:idx val="1"/>
          <c:order val="1"/>
          <c:explosion val="25"/>
          <c:dLbls>
            <c:showLegendKey val="0"/>
            <c:showVal val="0"/>
            <c:showCatName val="1"/>
            <c:showSerName val="0"/>
            <c:showPercent val="1"/>
            <c:showBubbleSize val="0"/>
            <c:showLeaderLines val="1"/>
          </c:dLbls>
          <c:cat>
            <c:strRef>
              <c:f>Estadísticas!$A$3:$A$6</c:f>
              <c:strCache>
                <c:ptCount val="4"/>
                <c:pt idx="0">
                  <c:v>Desarrollo de capacidades, estudios y otros</c:v>
                </c:pt>
                <c:pt idx="1">
                  <c:v>Mitigación</c:v>
                </c:pt>
                <c:pt idx="2">
                  <c:v>Bosques, Cambio Climático y REDD+</c:v>
                </c:pt>
                <c:pt idx="3">
                  <c:v>Adaptación</c:v>
                </c:pt>
              </c:strCache>
            </c:strRef>
          </c:cat>
          <c:val>
            <c:numRef>
              <c:f>Estadísticas!$C$3:$C$6</c:f>
              <c:numCache>
                <c:formatCode>0.00%</c:formatCode>
                <c:ptCount val="4"/>
                <c:pt idx="0">
                  <c:v>0.44645</c:v>
                </c:pt>
                <c:pt idx="1">
                  <c:v>0.3076</c:v>
                </c:pt>
                <c:pt idx="2">
                  <c:v>0.15352</c:v>
                </c:pt>
                <c:pt idx="3">
                  <c:v>0.09241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Financiamiento</a:t>
            </a:r>
            <a:r>
              <a:rPr lang="en-US" baseline="0"/>
              <a:t> por Donador</a:t>
            </a:r>
            <a:endParaRPr lang="en-US"/>
          </a:p>
        </c:rich>
      </c:tx>
      <c:overlay val="0"/>
    </c:title>
    <c:autoTitleDeleted val="0"/>
    <c:plotArea>
      <c:layout/>
      <c:pieChart>
        <c:varyColors val="1"/>
        <c:ser>
          <c:idx val="1"/>
          <c:order val="1"/>
          <c:explosion val="25"/>
          <c:dLbls>
            <c:txPr>
              <a:bodyPr/>
              <a:lstStyle/>
              <a:p>
                <a:pPr>
                  <a:defRPr b="1"/>
                </a:pPr>
                <a:endParaRPr lang="es-ES"/>
              </a:p>
            </c:txPr>
            <c:showLegendKey val="0"/>
            <c:showVal val="0"/>
            <c:showCatName val="0"/>
            <c:showSerName val="0"/>
            <c:showPercent val="1"/>
            <c:showBubbleSize val="0"/>
            <c:showLeaderLines val="1"/>
          </c:dLbls>
          <c:cat>
            <c:strRef>
              <c:f>Sheet2!$A$2:$A$8</c:f>
              <c:strCache>
                <c:ptCount val="7"/>
                <c:pt idx="0">
                  <c:v>Banco Mundial</c:v>
                </c:pt>
                <c:pt idx="1">
                  <c:v>AFD</c:v>
                </c:pt>
                <c:pt idx="2">
                  <c:v>CIF-CTF</c:v>
                </c:pt>
                <c:pt idx="3">
                  <c:v>Agencia Alemana de Cooperación</c:v>
                </c:pt>
                <c:pt idx="4">
                  <c:v>GEF</c:v>
                </c:pt>
                <c:pt idx="5">
                  <c:v>USAID </c:v>
                </c:pt>
                <c:pt idx="6">
                  <c:v>Otros</c:v>
                </c:pt>
              </c:strCache>
            </c:strRef>
          </c:cat>
          <c:val>
            <c:numRef>
              <c:f>Sheet2!$C$2:$C$8</c:f>
              <c:numCache>
                <c:formatCode>0.00%</c:formatCode>
                <c:ptCount val="7"/>
                <c:pt idx="0" formatCode="0%">
                  <c:v>0.47</c:v>
                </c:pt>
                <c:pt idx="1">
                  <c:v>0.26167</c:v>
                </c:pt>
                <c:pt idx="2">
                  <c:v>0.18899</c:v>
                </c:pt>
                <c:pt idx="3">
                  <c:v>0.03726</c:v>
                </c:pt>
                <c:pt idx="4">
                  <c:v>0.0128</c:v>
                </c:pt>
                <c:pt idx="5">
                  <c:v>0.01168</c:v>
                </c:pt>
                <c:pt idx="6">
                  <c:v>0.0199</c:v>
                </c:pt>
              </c:numCache>
            </c:numRef>
          </c:val>
        </c:ser>
        <c:ser>
          <c:idx val="0"/>
          <c:order val="0"/>
          <c:explosion val="25"/>
          <c:dLbls>
            <c:showLegendKey val="0"/>
            <c:showVal val="0"/>
            <c:showCatName val="0"/>
            <c:showSerName val="0"/>
            <c:showPercent val="1"/>
            <c:showBubbleSize val="0"/>
            <c:showLeaderLines val="1"/>
          </c:dLbls>
          <c:cat>
            <c:strRef>
              <c:f>Sheet2!$A$2:$A$8</c:f>
              <c:strCache>
                <c:ptCount val="7"/>
                <c:pt idx="0">
                  <c:v>Banco Mundial</c:v>
                </c:pt>
                <c:pt idx="1">
                  <c:v>AFD</c:v>
                </c:pt>
                <c:pt idx="2">
                  <c:v>CIF-CTF</c:v>
                </c:pt>
                <c:pt idx="3">
                  <c:v>Agencia Alemana de Cooperación</c:v>
                </c:pt>
                <c:pt idx="4">
                  <c:v>GEF</c:v>
                </c:pt>
                <c:pt idx="5">
                  <c:v>USAID </c:v>
                </c:pt>
                <c:pt idx="6">
                  <c:v>Otros</c:v>
                </c:pt>
              </c:strCache>
            </c:strRef>
          </c:cat>
          <c:val>
            <c:numRef>
              <c:f>Sheet2!$B$2:$B$8</c:f>
              <c:numCache>
                <c:formatCode>#,##0</c:formatCode>
                <c:ptCount val="7"/>
                <c:pt idx="0">
                  <c:v>1.16435E9</c:v>
                </c:pt>
                <c:pt idx="1">
                  <c:v>6.51428188E8</c:v>
                </c:pt>
                <c:pt idx="2">
                  <c:v>4.705E8</c:v>
                </c:pt>
                <c:pt idx="3">
                  <c:v>9.277521E7</c:v>
                </c:pt>
                <c:pt idx="4">
                  <c:v>3.1824563E7</c:v>
                </c:pt>
                <c:pt idx="5">
                  <c:v>2.91E7</c:v>
                </c:pt>
                <c:pt idx="6">
                  <c:v>4.9482667E7</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88900</xdr:colOff>
      <xdr:row>25</xdr:row>
      <xdr:rowOff>38100</xdr:rowOff>
    </xdr:from>
    <xdr:to>
      <xdr:col>11</xdr:col>
      <xdr:colOff>127000</xdr:colOff>
      <xdr:row>50</xdr:row>
      <xdr:rowOff>127000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241300</xdr:colOff>
      <xdr:row>52</xdr:row>
      <xdr:rowOff>38100</xdr:rowOff>
    </xdr:from>
    <xdr:to>
      <xdr:col>11</xdr:col>
      <xdr:colOff>406400</xdr:colOff>
      <xdr:row>77</xdr:row>
      <xdr:rowOff>25400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127000</xdr:colOff>
      <xdr:row>111</xdr:row>
      <xdr:rowOff>139700</xdr:rowOff>
    </xdr:from>
    <xdr:to>
      <xdr:col>11</xdr:col>
      <xdr:colOff>279400</xdr:colOff>
      <xdr:row>131</xdr:row>
      <xdr:rowOff>165100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812800</xdr:colOff>
      <xdr:row>134</xdr:row>
      <xdr:rowOff>88900</xdr:rowOff>
    </xdr:from>
    <xdr:to>
      <xdr:col>13</xdr:col>
      <xdr:colOff>673100</xdr:colOff>
      <xdr:row>171</xdr:row>
      <xdr:rowOff>50800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88900</xdr:colOff>
      <xdr:row>177</xdr:row>
      <xdr:rowOff>38100</xdr:rowOff>
    </xdr:from>
    <xdr:to>
      <xdr:col>12</xdr:col>
      <xdr:colOff>292100</xdr:colOff>
      <xdr:row>198</xdr:row>
      <xdr:rowOff>127000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215900</xdr:colOff>
      <xdr:row>2</xdr:row>
      <xdr:rowOff>101600</xdr:rowOff>
    </xdr:from>
    <xdr:to>
      <xdr:col>10</xdr:col>
      <xdr:colOff>584200</xdr:colOff>
      <xdr:row>21</xdr:row>
      <xdr:rowOff>101600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127000</xdr:colOff>
      <xdr:row>0</xdr:row>
      <xdr:rowOff>114300</xdr:rowOff>
    </xdr:from>
    <xdr:to>
      <xdr:col>9</xdr:col>
      <xdr:colOff>50800</xdr:colOff>
      <xdr:row>18</xdr:row>
      <xdr:rowOff>88900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1:L105" totalsRowShown="0" headerRowDxfId="38" headerRowBorderDxfId="37" tableBorderDxfId="36">
  <autoFilter ref="A1:L105"/>
  <sortState ref="A2:L88">
    <sortCondition ref="A1:A88"/>
  </sortState>
  <tableColumns count="12">
    <tableColumn id="1" name="Etiqueta" dataDxfId="35" totalsRowDxfId="34"/>
    <tableColumn id="2" name="Area del Proyecto" dataDxfId="33" totalsRowDxfId="32"/>
    <tableColumn id="3" name="Titulo" dataDxfId="31" totalsRowDxfId="30"/>
    <tableColumn id="4" name="Cantidad" dataDxfId="29" totalsRowDxfId="28"/>
    <tableColumn id="5" name="Moneda" dataDxfId="27" totalsRowDxfId="26"/>
    <tableColumn id="12" name="Tipo de Financiamiento" dataDxfId="25" totalsRowDxfId="24"/>
    <tableColumn id="6" name="Financiador" dataDxfId="23" totalsRowDxfId="22"/>
    <tableColumn id="7" name="Beneficiario" dataDxfId="21" totalsRowDxfId="20"/>
    <tableColumn id="8" name="Región/Estado" dataDxfId="19" totalsRowDxfId="18"/>
    <tableColumn id="9" name="Fuente" dataDxfId="17" totalsRowDxfId="16"/>
    <tableColumn id="10" name="Estatus" dataDxfId="15" totalsRowDxfId="14"/>
    <tableColumn id="11" name="Observaciones" dataDxfId="13" totalsRowDxfId="12"/>
  </tableColumns>
  <tableStyleInfo name="TableStyleLight9" showFirstColumn="0" showLastColumn="0" showRowStripes="1" showColumnStripes="0"/>
</table>
</file>

<file path=xl/tables/table2.xml><?xml version="1.0" encoding="utf-8"?>
<table xmlns="http://schemas.openxmlformats.org/spreadsheetml/2006/main" id="2" name="Table7" displayName="Table7" ref="A1:H21" totalsRowShown="0" headerRowDxfId="11" dataDxfId="9" headerRowBorderDxfId="10" tableBorderDxfId="8">
  <autoFilter ref="A1:H21"/>
  <sortState ref="A2:H20">
    <sortCondition ref="A1:A20"/>
  </sortState>
  <tableColumns count="8">
    <tableColumn id="1" name="Agencia" dataDxfId="7"/>
    <tableColumn id="2" name="Total de proyectos Pipeline original" dataDxfId="6"/>
    <tableColumn id="3" name="Total de proyectos validación de datos" dataDxfId="5"/>
    <tableColumn id="4" name="Monto total Pipeline original" dataDxfId="4"/>
    <tableColumn id="5" name="Monto total después de validación de datos" dataDxfId="3"/>
    <tableColumn id="6" name="Diferencia (USD)" dataDxfId="2"/>
    <tableColumn id="7" name="Cambios" dataDxfId="1"/>
    <tableColumn id="8" name="Otras observacione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20"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21"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22"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23"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24"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10"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11"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12"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13"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14"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15"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16"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17"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18"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19"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1"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2"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3"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4"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5"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6"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7"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 Id="rId8"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2ceb420479b455966900f6ec43c3e3e7&amp;form_id=prjsearch_searchfrm"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www.energia.gob.mx/taller/res/1858/IEE_Mexico.pdf"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0"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1"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2"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3"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4"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5" Type="http://schemas.openxmlformats.org/officeDocument/2006/relationships/hyperlink" Target="http://www.undp.org.mx/spip.php?page=proyecto&amp;id_article=1278" TargetMode="External"/><Relationship Id="rId26" Type="http://schemas.openxmlformats.org/officeDocument/2006/relationships/hyperlink" Target="http://www.conagua.gob.mx/CONAGUA07/Contenido/Documentos/AyCCMex2007-2012.pdf" TargetMode="External"/><Relationship Id="rId27" Type="http://schemas.openxmlformats.org/officeDocument/2006/relationships/hyperlink" Target="http://www3.unfccc.int/pls/apex/wwv_flow_file_mgr.get_file?p_security_group_id=1090408772142046&amp;p_flow_id=116&amp;p_fname=EU_Annex_2013.pdf" TargetMode="External"/><Relationship Id="rId28" Type="http://schemas.openxmlformats.org/officeDocument/2006/relationships/hyperlink" Target="http://www.afd.fr/webdav/site/afd/groups/Agence_Mexique/public/Fiche%20-%20Sector%20forestal.pdf" TargetMode="External"/><Relationship Id="rId29" Type="http://schemas.openxmlformats.org/officeDocument/2006/relationships/hyperlink" Target="http://www.energia.gob.mx/taller/res/1858/IEE_Mexico.pdf" TargetMode="External"/><Relationship Id="rId1"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3"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4"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5"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30" Type="http://schemas.openxmlformats.org/officeDocument/2006/relationships/hyperlink" Target="http://www.undp.org.mx/spip.php?page=proyecto&amp;id_article=1268" TargetMode="External"/><Relationship Id="rId31" Type="http://schemas.openxmlformats.org/officeDocument/2006/relationships/hyperlink" Target="http://pacmun.org.mx/wp-content/uploads/2012/02/Julia_Martinez_1.pdf" TargetMode="External"/><Relationship Id="rId32" Type="http://schemas.openxmlformats.org/officeDocument/2006/relationships/hyperlink" Target="http://pacmun.org.mx/wp-content/uploads/2012/02/Julia_Martinez_1.pdf" TargetMode="External"/><Relationship Id="rId9"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6"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7"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8"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33" Type="http://schemas.openxmlformats.org/officeDocument/2006/relationships/hyperlink" Target="http://pacmun.org.mx/wp-content/uploads/2012/02/Julia_Martinez_1.pdf" TargetMode="External"/><Relationship Id="rId34" Type="http://schemas.openxmlformats.org/officeDocument/2006/relationships/hyperlink" Target="http://pacmun.org.mx/wp-content/uploads/2012/02/Julia_Martinez_1.pdf" TargetMode="External"/><Relationship Id="rId35" Type="http://schemas.openxmlformats.org/officeDocument/2006/relationships/hyperlink" Target="http://pacmun.org.mx/wp-content/uploads/2012/02/Julia_Martinez_1.pdf" TargetMode="External"/><Relationship Id="rId36" Type="http://schemas.openxmlformats.org/officeDocument/2006/relationships/hyperlink" Target="http://pacmun.org.mx/wp-content/uploads/2012/02/Julia_Martinez_1.pdf" TargetMode="External"/><Relationship Id="rId10"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1"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2"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3"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4"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5"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6"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7"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8"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9"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37" Type="http://schemas.openxmlformats.org/officeDocument/2006/relationships/hyperlink" Target="http://pacmun.org.mx/wp-content/uploads/2012/02/Julia_Martinez_1.pdf" TargetMode="External"/><Relationship Id="rId38" Type="http://schemas.openxmlformats.org/officeDocument/2006/relationships/hyperlink" Target="http://pacmun.org.mx/wp-content/uploads/2012/02/Julia_Martinez_1.pdf" TargetMode="External"/><Relationship Id="rId39" Type="http://schemas.openxmlformats.org/officeDocument/2006/relationships/hyperlink" Target="http://pacmun.org.mx/wp-content/uploads/2012/02/Julia_Martinez_1.pdf" TargetMode="External"/><Relationship Id="rId40" Type="http://schemas.openxmlformats.org/officeDocument/2006/relationships/hyperlink" Target="http://pacmun.org.mx/wp-content/uploads/2012/02/Julia_Martinez_1.pdf" TargetMode="External"/><Relationship Id="rId41" Type="http://schemas.openxmlformats.org/officeDocument/2006/relationships/hyperlink" Target="http://pacmun.org.mx/wp-content/uploads/2012/02/Julia_Martinez_1.pdf" TargetMode="External"/><Relationship Id="rId42" Type="http://schemas.openxmlformats.org/officeDocument/2006/relationships/hyperlink" Target="http://pacmun.org.mx/wp-content/uploads/2012/02/Julia_Martinez_1.pdf" TargetMode="External"/><Relationship Id="rId43" Type="http://schemas.openxmlformats.org/officeDocument/2006/relationships/hyperlink" Target="http://pacmun.org.mx/wp-content/uploads/2012/02/Julia_Martinez_1.pdf" TargetMode="External"/><Relationship Id="rId44" Type="http://schemas.openxmlformats.org/officeDocument/2006/relationships/hyperlink" Target="http://pacmun.org.mx/wp-content/uploads/2012/02/Julia_Martinez_1.pdf" TargetMode="External"/><Relationship Id="rId45" Type="http://schemas.openxmlformats.org/officeDocument/2006/relationships/hyperlink" Target="http://pacmun.org.mx/wp-content/uploads/2012/02/Julia_Martinez_1.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4"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5"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6"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7"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8"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9"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63" Type="http://schemas.openxmlformats.org/officeDocument/2006/relationships/hyperlink" Target="http://www.climateinvestmentfunds.org/cifnet/sites/default/files/Mexico%20Private%20Sector%20Wind%20Development%20Project%20-%20Approved.pdf" TargetMode="External"/><Relationship Id="rId64" Type="http://schemas.openxmlformats.org/officeDocument/2006/relationships/hyperlink" Target="http://www.pcti.gob.mx/foncicyt/DocumentosInteres/PUBLICACI%C3%93N/CATALOGO_DEL_FONCICYT.pdf" TargetMode="External"/><Relationship Id="rId65" Type="http://schemas.openxmlformats.org/officeDocument/2006/relationships/hyperlink" Target="http://ec.europa.eu/research/energy/eu/index_en.cfm?pg=projects&amp;researcharea=energy%20efficiency" TargetMode="External"/><Relationship Id="rId66" Type="http://schemas.openxmlformats.org/officeDocument/2006/relationships/hyperlink" Target="http://www.afd.fr/webdav/groups/Agence_Mexique/public/Fiche%20sur%20le%20terrain%20am%C3%A9nagement%20du%20territoire%20VF%2029.09.11.pdf" TargetMode="External"/><Relationship Id="rId67" Type="http://schemas.openxmlformats.org/officeDocument/2006/relationships/hyperlink" Target="http://www.afd.fr/webdav/shared/PORTAILS/PAYS/MEXIQUE/Fiche%20-%20Pr%C3%A9stamos%20CC.pdf" TargetMode="External"/><Relationship Id="rId68" Type="http://schemas.openxmlformats.org/officeDocument/2006/relationships/hyperlink" Target="http://oig.usaid.gov/sites/default/files/audit-reports/1-523-13-006-p.pdf" TargetMode="External"/><Relationship Id="rId69" Type="http://schemas.openxmlformats.org/officeDocument/2006/relationships/hyperlink" Target="http://www.google.com.mx/url?sa=t&amp;rct=j&amp;q=&amp;esrc=s&amp;source=web&amp;cd=2&amp;ved=0CDEQFjAB&amp;url=http%3A%2F%2Fwww.itto.int%2Fdirect%2Ftopics%2Ftopics_pdf_download%2Ftopics_id%3D3659%26no%3D0&amp;ei=_pKLUsX_FoiviQLT94G4AQ&amp;usg=AFQjCNHHGTJ-ehBYcWzVu1DIVCVceYjMFw&amp;bvm=bv.56753" TargetMode="External"/><Relationship Id="rId50" Type="http://schemas.openxmlformats.org/officeDocument/2006/relationships/hyperlink" Target="http://www-wds.worldbank.org/external/default/WDSContentServer/WDSP/IB/2013/11/08/000350881_20131108095408/Rendered/PDF/818570PAD0P1310isclosed0110801300SD.pdf" TargetMode="External"/><Relationship Id="rId51" Type="http://schemas.openxmlformats.org/officeDocument/2006/relationships/hyperlink" Target="http://theredddesk.org/countries/initiatives/mitigating-climate-change-through-sustainable-forest-management-and-capacity" TargetMode="External"/><Relationship Id="rId52" Type="http://schemas.openxmlformats.org/officeDocument/2006/relationships/hyperlink" Target="http://theredddesk.org/countries/mexico" TargetMode="External"/><Relationship Id="rId53" Type="http://schemas.openxmlformats.org/officeDocument/2006/relationships/hyperlink" Target="http://www.conafor.gob.mx:8080/documentos/docs/35/3618Resumen%20de%20Proyectos%20.pdf" TargetMode="External"/><Relationship Id="rId54" Type="http://schemas.openxmlformats.org/officeDocument/2006/relationships/hyperlink" Target="http://www.conafor.gob.mx:8080/documentos/docs/35/3618Resumen%20de%20Proyectos%20.pdf" TargetMode="External"/><Relationship Id="rId55" Type="http://schemas.openxmlformats.org/officeDocument/2006/relationships/hyperlink" Target="http://www.conafor.gob.mx:8080/documentos/docs/35/3618Resumen%20de%20Proyectos%20.pdf" TargetMode="External"/><Relationship Id="rId56" Type="http://schemas.openxmlformats.org/officeDocument/2006/relationships/hyperlink" Target="http://www.conafor.gob.mx:8080/documentos/docs/35/3618Resumen%20de%20Proyectos%20.pdf" TargetMode="External"/><Relationship Id="rId57" Type="http://schemas.openxmlformats.org/officeDocument/2006/relationships/hyperlink" Target="https://www.climateinvestmentfunds.org/cifnet/?q=country-program-info/mexicos-ctf-programming" TargetMode="External"/><Relationship Id="rId58" Type="http://schemas.openxmlformats.org/officeDocument/2006/relationships/hyperlink" Target="http://www.climateinvestmentfunds.org/cif/sites/climateinvestmentfunds.org/files/Mexico%20Renewable%20Energy%20Program-Proposal%20III-final%20r2.pdf" TargetMode="External"/><Relationship Id="rId59" Type="http://schemas.openxmlformats.org/officeDocument/2006/relationships/hyperlink" Target="http://www.climateinvestmentfunds.org/cifnet/sites/default/files/Mexico%20Energy%20Efficiency%20Program%20Part%20I%20-%20Approved.pdf" TargetMode="External"/><Relationship Id="rId40" Type="http://schemas.openxmlformats.org/officeDocument/2006/relationships/hyperlink" Target="http://mexiko.ahk.de/fileadmin/ahk_mexiko/Inversiones/fotovoltaica/EEE/4a_GIZ_ESP.pdf" TargetMode="External"/><Relationship Id="rId41" Type="http://schemas.openxmlformats.org/officeDocument/2006/relationships/hyperlink" Target="http://www.giz.de/en/worldwide/13435.html" TargetMode="External"/><Relationship Id="rId42" Type="http://schemas.openxmlformats.org/officeDocument/2006/relationships/hyperlink" Target="http://www.agua.unam.mx/jornadas2013/assets/resultados/10_enrgiaalimentos/feilbogen_ernesto.pdf" TargetMode="External"/><Relationship Id="rId43" Type="http://schemas.openxmlformats.org/officeDocument/2006/relationships/hyperlink" Target="http://www.conafor.gob.mx:8080/documentos/docs/35/3618Resumen%20de%20Proyectos%20.pdf" TargetMode="External"/><Relationship Id="rId44" Type="http://schemas.openxmlformats.org/officeDocument/2006/relationships/hyperlink" Target="http://www.conafor.gob.mx:8080/documentos/docs/35/3618Resumen%20de%20Proyectos%20.pdf" TargetMode="External"/><Relationship Id="rId45" Type="http://schemas.openxmlformats.org/officeDocument/2006/relationships/hyperlink" Target="http://www.conafor.gob.mx:8080/documentos/docs/35/3618Resumen%20de%20Proyectos%20.pdf" TargetMode="External"/><Relationship Id="rId46" Type="http://schemas.openxmlformats.org/officeDocument/2006/relationships/hyperlink" Target="http://www.conafor.gob.mx:8080/documentos/docs/35/3618Resumen%20de%20Proyectos%20.pdf" TargetMode="External"/><Relationship Id="rId47" Type="http://schemas.openxmlformats.org/officeDocument/2006/relationships/hyperlink" Target="http://www.conafor.gob.mx:8080/documentos/docs/35/3618Resumen%20de%20Proyectos%20.pdf" TargetMode="External"/><Relationship Id="rId48" Type="http://schemas.openxmlformats.org/officeDocument/2006/relationships/hyperlink" Target="http://www.conafor.gob.mx:8080/documentos/docs/35/3618Resumen%20de%20Proyectos%20.pdf" TargetMode="External"/><Relationship Id="rId49" Type="http://schemas.openxmlformats.org/officeDocument/2006/relationships/hyperlink" Target="http://theredddesk.org/countries/initiatives/development-policy-loan-strengthen-social-resilience-climate-change" TargetMode="External"/><Relationship Id="rId1"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3"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4"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5"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6"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7"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8"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9"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30" Type="http://schemas.openxmlformats.org/officeDocument/2006/relationships/hyperlink" Target="http://www.international-climate-initiative.com/en/nc/projects/projects/?tx_wiminnoprojektkarte_pi1%5Bpro%5D=279&amp;cHash=86ab85997b51d6802bde8c29fefcc33f" TargetMode="External"/><Relationship Id="rId31" Type="http://schemas.openxmlformats.org/officeDocument/2006/relationships/hyperlink" Target="http://www.giz.de/en/worldwide/13882.html" TargetMode="External"/><Relationship Id="rId32" Type="http://schemas.openxmlformats.org/officeDocument/2006/relationships/hyperlink" Target="http://www.international-climate-initiative.com/en/nc/projects/projects/?tx_wiminnoprojektkarte_pi1%5Bpro%5D=130&amp;cHash=6ae9b7bd535ca8ac4f999880f425d4c3" TargetMode="External"/><Relationship Id="rId33" Type="http://schemas.openxmlformats.org/officeDocument/2006/relationships/hyperlink" Target="http://solarthermalworld.org/content/25000-solar-roofs-mexico" TargetMode="External"/><Relationship Id="rId34" Type="http://schemas.openxmlformats.org/officeDocument/2006/relationships/hyperlink" Target="http://pacmun.org.mx/wp-content/uploads/2012/02/Julia_Martinez_1.pdf" TargetMode="External"/><Relationship Id="rId35" Type="http://schemas.openxmlformats.org/officeDocument/2006/relationships/hyperlink" Target="http://cambio_climatico.ine.gob.mx/descargas/reporte_acc.pdf" TargetMode="External"/><Relationship Id="rId36" Type="http://schemas.openxmlformats.org/officeDocument/2006/relationships/hyperlink" Target="http://cordis.europa.eu/projects/19830" TargetMode="External"/><Relationship Id="rId37" Type="http://schemas.openxmlformats.org/officeDocument/2006/relationships/hyperlink" Target="http://www.pidesinternational.org/" TargetMode="External"/><Relationship Id="rId38" Type="http://schemas.openxmlformats.org/officeDocument/2006/relationships/hyperlink" Target="http://www.conanp.gob.mx/difusion/comunicado.php?id_subcontenido=371%20y%20http://www.sinembargo.mx/30-10-2012/415361" TargetMode="External"/><Relationship Id="rId39" Type="http://schemas.openxmlformats.org/officeDocument/2006/relationships/hyperlink" Target="http://mexiko.ahk.de/fileadmin/ahk_mexiko/Inversiones/fotovoltaica/EEE/4a_GIZ_ESP.pdf" TargetMode="External"/><Relationship Id="rId20"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1"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2"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3"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4"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25" Type="http://schemas.openxmlformats.org/officeDocument/2006/relationships/hyperlink" Target="http://www.undp.org.mx/spip.php?page=proyecto&amp;id_article=1278" TargetMode="External"/><Relationship Id="rId26" Type="http://schemas.openxmlformats.org/officeDocument/2006/relationships/hyperlink" Target="http://www.conagua.gob.mx/CONAGUA07/Contenido/Documentos/AyCCMex2007-2012.pdf" TargetMode="External"/><Relationship Id="rId27" Type="http://schemas.openxmlformats.org/officeDocument/2006/relationships/hyperlink" Target="http://www.afd.fr/webdav/site/afd/groups/Agence_Mexique/public/Fiche%20-%20Sector%20forestal.pdf" TargetMode="External"/><Relationship Id="rId28" Type="http://schemas.openxmlformats.org/officeDocument/2006/relationships/hyperlink" Target="http://www.energia.gob.mx/taller/res/1858/IEE_Mexico.pdf" TargetMode="External"/><Relationship Id="rId29" Type="http://schemas.openxmlformats.org/officeDocument/2006/relationships/hyperlink" Target="http://pacmun.org.mx/wp-content/uploads/2012/02/Julia_Martinez_1.pdf" TargetMode="External"/><Relationship Id="rId60" Type="http://schemas.openxmlformats.org/officeDocument/2006/relationships/hyperlink" Target="http://www.climateinvestmentfunds.org/cifnet/sites/default/files/Mexico%20Efficient%20Lighting%20and%20Appliances%20Project%20-%20Approved.pdf" TargetMode="External"/><Relationship Id="rId61" Type="http://schemas.openxmlformats.org/officeDocument/2006/relationships/hyperlink" Target="http://idbdocs.iadb.org/wsdocs/getdocument.aspx?docnum=2227565" TargetMode="External"/><Relationship Id="rId62" Type="http://schemas.openxmlformats.org/officeDocument/2006/relationships/hyperlink" Target="http://www.worldbank.org/projects/P107159/mx-urban-transport-transformation-progr?lang=en" TargetMode="External"/><Relationship Id="rId10"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1"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 Id="rId12" Type="http://schemas.openxmlformats.org/officeDocument/2006/relationships/hyperlink" Target="http://www.thegef.org/gef/project_list?keyword=&amp;countryCode=MX&amp;focalAreaCode=all&amp;agencyCode=all&amp;projectType=all&amp;fundingSource=all&amp;approvalFYFrom=all&amp;approvalFYTo=all&amp;ltgt=lt&amp;ltgtAmt=&amp;op=Search&amp;form_build_id=form-5f7e1240c508bc1f22d7c7abab0d829e&amp;form_id=pr" TargetMode="External"/></Relationships>
</file>

<file path=xl/worksheets/_rels/sheet6.xml.rels><?xml version="1.0" encoding="UTF-8" standalone="yes"?>
<Relationships xmlns="http://schemas.openxmlformats.org/package/2006/relationships"><Relationship Id="rId46" Type="http://schemas.openxmlformats.org/officeDocument/2006/relationships/hyperlink" Target="http://mexico.globeinternational.org/" TargetMode="External"/><Relationship Id="rId47" Type="http://schemas.openxmlformats.org/officeDocument/2006/relationships/hyperlink" Target="http://imco.org.mx/medio_ambiente/indice_de_vulnerabilidad_climatica_boletin_de_prensa/" TargetMode="External"/><Relationship Id="rId48" Type="http://schemas.openxmlformats.org/officeDocument/2006/relationships/hyperlink" Target="http://www.iclei.org.mx/web/index.php/seccion/csa" TargetMode="External"/><Relationship Id="rId49" Type="http://schemas.openxmlformats.org/officeDocument/2006/relationships/hyperlink" Target="http://www.oxfammexico.org/wp-content/uploads/2013/06/resumen-proyecto-agua-y-energ%C3%ADa.pdf" TargetMode="External"/><Relationship Id="rId20" Type="http://schemas.openxmlformats.org/officeDocument/2006/relationships/hyperlink" Target="http://theredddesk.org/countries/initiatives/development-policy-loan-strengthen-social-resilience-climate-change" TargetMode="External"/><Relationship Id="rId21" Type="http://schemas.openxmlformats.org/officeDocument/2006/relationships/hyperlink" Target="http://theredddesk.org/countries/mexico" TargetMode="External"/><Relationship Id="rId22" Type="http://schemas.openxmlformats.org/officeDocument/2006/relationships/hyperlink" Target="http://www.conafor.gob.mx:8080/documentos/docs/35/3618Resumen%20de%20Proyectos%20.pdf" TargetMode="External"/><Relationship Id="rId23" Type="http://schemas.openxmlformats.org/officeDocument/2006/relationships/hyperlink" Target="https://www.climateinvestmentfunds.org/cifnet/?q=country-program-info/mexicos-ctf-programming" TargetMode="External"/><Relationship Id="rId24" Type="http://schemas.openxmlformats.org/officeDocument/2006/relationships/hyperlink" Target="http://www.climateinvestmentfunds.org/cif/sites/climateinvestmentfunds.org/files/Mexico%20Renewable%20Energy%20Program-Proposal%20III-final%20r2.pdf" TargetMode="External"/><Relationship Id="rId25" Type="http://schemas.openxmlformats.org/officeDocument/2006/relationships/hyperlink" Target="http://www.climateinvestmentfunds.org/cifnet/sites/default/files/Mexico%20Energy%20Efficiency%20Program%20Part%20I%20-%20Approved.pdf" TargetMode="External"/><Relationship Id="rId26" Type="http://schemas.openxmlformats.org/officeDocument/2006/relationships/hyperlink" Target="http://idbdocs.iadb.org/wsdocs/getdocument.aspx?docnum=2227565" TargetMode="External"/><Relationship Id="rId27" Type="http://schemas.openxmlformats.org/officeDocument/2006/relationships/hyperlink" Target="http://www.worldbank.org/projects/P107159/mx-urban-transport-transformation-progr?lang=en" TargetMode="External"/><Relationship Id="rId28" Type="http://schemas.openxmlformats.org/officeDocument/2006/relationships/hyperlink" Target="http://www.climateinvestmentfunds.org/cifnet/sites/default/files/Mexico%20Private%20Sector%20Wind%20Development%20Project%20-%20Approved.pdf" TargetMode="External"/><Relationship Id="rId29" Type="http://schemas.openxmlformats.org/officeDocument/2006/relationships/hyperlink" Target="http://www.pcti.gob.mx/foncicyt/DocumentosInteres/PUBLICACI%C3%93N/CATALOGO_DEL_FONCICYT.pdf" TargetMode="External"/><Relationship Id="rId50" Type="http://schemas.openxmlformats.org/officeDocument/2006/relationships/table" Target="../tables/table1.xml"/><Relationship Id="rId1" Type="http://schemas.openxmlformats.org/officeDocument/2006/relationships/hyperlink" Target="http://www.undp.org.mx/spip.php?page=proyecto&amp;id_article=1278" TargetMode="External"/><Relationship Id="rId2" Type="http://schemas.openxmlformats.org/officeDocument/2006/relationships/hyperlink" Target="http://www.conagua.gob.mx/CONAGUA07/Contenido/Documentos/AyCCMex2007-2012.pdf" TargetMode="External"/><Relationship Id="rId3" Type="http://schemas.openxmlformats.org/officeDocument/2006/relationships/hyperlink" Target="http://www.afd.fr/webdav/site/afd/groups/Agence_Mexique/public/Fiche%20-%20Sector%20forestal.pdf" TargetMode="External"/><Relationship Id="rId4" Type="http://schemas.openxmlformats.org/officeDocument/2006/relationships/hyperlink" Target="http://www.energia.gob.mx/taller/res/1858/IEE_Mexico.pdf" TargetMode="External"/><Relationship Id="rId5" Type="http://schemas.openxmlformats.org/officeDocument/2006/relationships/hyperlink" Target="http://pacmun.org.mx/wp-content/uploads/2012/02/Julia_Martinez_1.pdf" TargetMode="External"/><Relationship Id="rId30" Type="http://schemas.openxmlformats.org/officeDocument/2006/relationships/hyperlink" Target="http://ec.europa.eu/research/energy/eu/index_en.cfm?pg=projects&amp;researcharea=energy%20efficiency" TargetMode="External"/><Relationship Id="rId31" Type="http://schemas.openxmlformats.org/officeDocument/2006/relationships/hyperlink" Target="http://www.afd.fr/webdav/groups/Agence_Mexique/public/Fiche%20sur%20le%20terrain%20am%C3%A9nagement%20du%20territoire%20VF%2029.09.11.pdf" TargetMode="External"/><Relationship Id="rId32" Type="http://schemas.openxmlformats.org/officeDocument/2006/relationships/hyperlink" Target="http://www.afd.fr/webdav/shared/PORTAILS/PAYS/MEXIQUE/Fiche%20-%20Pr%C3%A9stamos%20CC.pdf" TargetMode="External"/><Relationship Id="rId9" Type="http://schemas.openxmlformats.org/officeDocument/2006/relationships/hyperlink" Target="http://pacmun.org.mx/wp-content/uploads/2012/02/Julia_Martinez_1.pdf" TargetMode="External"/><Relationship Id="rId6" Type="http://schemas.openxmlformats.org/officeDocument/2006/relationships/hyperlink" Target="http://www.international-climate-initiative.com/en/nc/projects/projects/?tx_wiminnoprojektkarte_pi1%5Bpro%5D=279&amp;cHash=86ab85997b51d6802bde8c29fefcc33f" TargetMode="External"/><Relationship Id="rId7" Type="http://schemas.openxmlformats.org/officeDocument/2006/relationships/hyperlink" Target="http://www.giz.de/en/worldwide/13882.html" TargetMode="External"/><Relationship Id="rId8" Type="http://schemas.openxmlformats.org/officeDocument/2006/relationships/hyperlink" Target="http://www.international-climate-initiative.com/en/nc/projects/projects/?tx_wiminnoprojektkarte_pi1%5Bpro%5D=130&amp;cHash=6ae9b7bd535ca8ac4f999880f425d4c3" TargetMode="External"/><Relationship Id="rId33" Type="http://schemas.openxmlformats.org/officeDocument/2006/relationships/hyperlink" Target="http://oig.usaid.gov/sites/default/files/audit-reports/1-523-13-006-p.pdf" TargetMode="External"/><Relationship Id="rId34" Type="http://schemas.openxmlformats.org/officeDocument/2006/relationships/hyperlink" Target="http://www.google.com.mx/url?sa=t&amp;rct=j&amp;q=&amp;esrc=s&amp;source=web&amp;cd=2&amp;ved=0CDEQFjAB&amp;url=http%3A%2F%2Fwww.itto.int%2Fdirect%2Ftopics%2Ftopics_pdf_download%2Ftopics_id%3D3659%26no%3D0&amp;ei=_pKLUsX_FoiviQLT94G4AQ&amp;usg=AFQjCNHHGTJ-ehBYcWzVu1DIVCVceYjMFw&amp;bvm=bv.56753" TargetMode="External"/><Relationship Id="rId35" Type="http://schemas.openxmlformats.org/officeDocument/2006/relationships/hyperlink" Target="http://www.thegef.org/gef/gef_projects_funding" TargetMode="External"/><Relationship Id="rId36" Type="http://schemas.openxmlformats.org/officeDocument/2006/relationships/hyperlink" Target="http://www.thegef.org/gef/gef_projects_funding" TargetMode="External"/><Relationship Id="rId10" Type="http://schemas.openxmlformats.org/officeDocument/2006/relationships/hyperlink" Target="http://cambio_climatico.ine.gob.mx/descargas/reporte_acc.pdf" TargetMode="External"/><Relationship Id="rId11" Type="http://schemas.openxmlformats.org/officeDocument/2006/relationships/hyperlink" Target="http://cordis.europa.eu/projects/19830" TargetMode="External"/><Relationship Id="rId12" Type="http://schemas.openxmlformats.org/officeDocument/2006/relationships/hyperlink" Target="http://www.pidesinternational.org/" TargetMode="External"/><Relationship Id="rId13" Type="http://schemas.openxmlformats.org/officeDocument/2006/relationships/hyperlink" Target="http://www.conanp.gob.mx/difusion/comunicado.php?id_subcontenido=371%20y%20http://www.sinembargo.mx/30-10-2012/415361" TargetMode="External"/><Relationship Id="rId14" Type="http://schemas.openxmlformats.org/officeDocument/2006/relationships/hyperlink" Target="http://mexiko.ahk.de/fileadmin/ahk_mexiko/Inversiones/fotovoltaica/EEE/4a_GIZ_ESP.pdf" TargetMode="External"/><Relationship Id="rId15" Type="http://schemas.openxmlformats.org/officeDocument/2006/relationships/hyperlink" Target="http://mexiko.ahk.de/fileadmin/ahk_mexiko/Inversiones/fotovoltaica/EEE/4a_GIZ_ESP.pdf" TargetMode="External"/><Relationship Id="rId16" Type="http://schemas.openxmlformats.org/officeDocument/2006/relationships/hyperlink" Target="http://www.giz.de/en/worldwide/13435.html" TargetMode="External"/><Relationship Id="rId17" Type="http://schemas.openxmlformats.org/officeDocument/2006/relationships/hyperlink" Target="http://www.agua.unam.mx/jornadas2013/assets/resultados/10_enrgiaalimentos/feilbogen_ernesto.pdf" TargetMode="External"/><Relationship Id="rId18" Type="http://schemas.openxmlformats.org/officeDocument/2006/relationships/hyperlink" Target="http://www.conafor.gob.mx:8080/documentos/docs/35/3618Resumen%20de%20Proyectos%20.pdf" TargetMode="External"/><Relationship Id="rId19" Type="http://schemas.openxmlformats.org/officeDocument/2006/relationships/hyperlink" Target="http://www.conafor.gob.mx:8080/documentos/docs/35/3618Resumen%20de%20Proyectos%20.pdf" TargetMode="External"/><Relationship Id="rId37" Type="http://schemas.openxmlformats.org/officeDocument/2006/relationships/hyperlink" Target="http://www.thegef.org/gef/gef_projects_funding" TargetMode="External"/><Relationship Id="rId38" Type="http://schemas.openxmlformats.org/officeDocument/2006/relationships/hyperlink" Target="http://www.thegef.org/gef/gef_projects_funding" TargetMode="External"/><Relationship Id="rId39" Type="http://schemas.openxmlformats.org/officeDocument/2006/relationships/hyperlink" Target="http://www.thegef.org/gef/gef_projects_funding" TargetMode="External"/><Relationship Id="rId40" Type="http://schemas.openxmlformats.org/officeDocument/2006/relationships/hyperlink" Target="http://www.thegef.org/gef/gef_projects_funding" TargetMode="External"/><Relationship Id="rId41" Type="http://schemas.openxmlformats.org/officeDocument/2006/relationships/hyperlink" Target="http://www.thegef.org/gef/gef_projects_funding" TargetMode="External"/><Relationship Id="rId42" Type="http://schemas.openxmlformats.org/officeDocument/2006/relationships/hyperlink" Target="http://www.thegef.org/gef/gef_projects_funding" TargetMode="External"/><Relationship Id="rId43" Type="http://schemas.openxmlformats.org/officeDocument/2006/relationships/hyperlink" Target="http://www.thegef.org/gef/gef_projects_funding" TargetMode="External"/><Relationship Id="rId44" Type="http://schemas.openxmlformats.org/officeDocument/2006/relationships/hyperlink" Target="http://www.thegef.org/gef/gef_projects_funding" TargetMode="External"/><Relationship Id="rId45" Type="http://schemas.openxmlformats.org/officeDocument/2006/relationships/hyperlink" Target="http://www.conafor.gob.mx:8080/documentos/docs/35/3618Resumen%20de%20Proyectos%20.pdf"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93"/>
  <sheetViews>
    <sheetView topLeftCell="A58" zoomScale="125" zoomScaleNormal="125" zoomScalePageLayoutView="125" workbookViewId="0">
      <selection activeCell="J2" sqref="J2"/>
    </sheetView>
  </sheetViews>
  <sheetFormatPr baseColWidth="10" defaultRowHeight="14" x14ac:dyDescent="0"/>
  <cols>
    <col min="1" max="1" width="3.6640625" customWidth="1"/>
    <col min="3" max="3" width="35.1640625" customWidth="1"/>
    <col min="4" max="4" width="31.5" customWidth="1"/>
    <col min="5" max="5" width="13.5" customWidth="1"/>
    <col min="6" max="6" width="23" customWidth="1"/>
    <col min="7" max="7" width="49.83203125" customWidth="1"/>
    <col min="8" max="8" width="25.83203125" bestFit="1" customWidth="1"/>
    <col min="9" max="9" width="50.83203125" style="133" customWidth="1"/>
    <col min="10" max="10" width="44.5" customWidth="1"/>
    <col min="11" max="11" width="10.83203125" style="28"/>
    <col min="12" max="12" width="13.5" style="28" customWidth="1"/>
    <col min="14" max="14" width="16.6640625" bestFit="1" customWidth="1"/>
    <col min="16" max="16" width="13.5" bestFit="1" customWidth="1"/>
    <col min="17" max="17" width="16.33203125" bestFit="1" customWidth="1"/>
    <col min="18" max="18" width="13.83203125" bestFit="1" customWidth="1"/>
    <col min="24" max="25" width="13.1640625" bestFit="1" customWidth="1"/>
    <col min="26" max="26" width="12.5" bestFit="1" customWidth="1"/>
    <col min="29" max="29" width="12.5" bestFit="1" customWidth="1"/>
    <col min="34" max="34" width="13.5" bestFit="1" customWidth="1"/>
    <col min="36" max="36" width="13.5" bestFit="1" customWidth="1"/>
    <col min="37" max="37" width="15.5" bestFit="1" customWidth="1"/>
    <col min="38" max="38" width="13.5" bestFit="1" customWidth="1"/>
  </cols>
  <sheetData>
    <row r="1" spans="2:39" ht="15" thickBot="1"/>
    <row r="2" spans="2:39" ht="49" thickBot="1">
      <c r="B2" s="1" t="s">
        <v>0</v>
      </c>
      <c r="C2" s="2" t="s">
        <v>1</v>
      </c>
      <c r="D2" s="2" t="s">
        <v>2</v>
      </c>
      <c r="E2" s="2" t="s">
        <v>3</v>
      </c>
      <c r="F2" s="2" t="s">
        <v>4</v>
      </c>
      <c r="G2" s="27" t="s">
        <v>5</v>
      </c>
      <c r="H2" s="77" t="s">
        <v>247</v>
      </c>
      <c r="I2" s="77" t="s">
        <v>248</v>
      </c>
      <c r="J2" s="77" t="s">
        <v>249</v>
      </c>
      <c r="K2" s="24"/>
      <c r="L2" s="24"/>
      <c r="N2" s="41" t="s">
        <v>6</v>
      </c>
      <c r="O2" s="42" t="s">
        <v>52</v>
      </c>
      <c r="P2" s="42" t="s">
        <v>55</v>
      </c>
      <c r="Q2" s="43" t="s">
        <v>59</v>
      </c>
      <c r="R2" s="44" t="s">
        <v>82</v>
      </c>
      <c r="S2" s="45" t="s">
        <v>89</v>
      </c>
      <c r="T2" s="46" t="s">
        <v>105</v>
      </c>
      <c r="U2" s="46" t="s">
        <v>111</v>
      </c>
      <c r="V2" s="46" t="s">
        <v>123</v>
      </c>
      <c r="W2" s="46" t="s">
        <v>131</v>
      </c>
      <c r="X2" s="13" t="s">
        <v>142</v>
      </c>
      <c r="Y2" s="13" t="s">
        <v>157</v>
      </c>
      <c r="Z2" s="22" t="s">
        <v>165</v>
      </c>
      <c r="AA2" s="22" t="s">
        <v>167</v>
      </c>
      <c r="AB2" s="13" t="s">
        <v>169</v>
      </c>
      <c r="AC2" s="22" t="s">
        <v>174</v>
      </c>
      <c r="AD2" s="13" t="s">
        <v>181</v>
      </c>
      <c r="AE2" s="13" t="s">
        <v>189</v>
      </c>
      <c r="AF2" s="13" t="s">
        <v>192</v>
      </c>
      <c r="AG2" s="13" t="s">
        <v>195</v>
      </c>
      <c r="AH2" s="47" t="s">
        <v>198</v>
      </c>
      <c r="AI2" s="48" t="s">
        <v>209</v>
      </c>
      <c r="AJ2" s="48" t="s">
        <v>212</v>
      </c>
    </row>
    <row r="3" spans="2:39" ht="46" thickBot="1">
      <c r="B3" s="3" t="s">
        <v>6</v>
      </c>
      <c r="C3" s="4" t="s">
        <v>7</v>
      </c>
      <c r="D3" s="33">
        <v>49350000</v>
      </c>
      <c r="E3" s="5" t="s">
        <v>8</v>
      </c>
      <c r="F3" s="5" t="s">
        <v>9</v>
      </c>
      <c r="G3" s="64" t="s">
        <v>10</v>
      </c>
      <c r="H3" s="5" t="s">
        <v>233</v>
      </c>
      <c r="I3" s="78" t="s">
        <v>251</v>
      </c>
      <c r="J3" s="5" t="s">
        <v>257</v>
      </c>
      <c r="K3" s="25"/>
      <c r="L3" s="618" t="s">
        <v>227</v>
      </c>
      <c r="M3" s="29" t="s">
        <v>233</v>
      </c>
      <c r="N3" s="49">
        <f>SUM(D3+D4+D5+D6+D9+D10+D11+D12+D14+D17+D18+D23+D25)</f>
        <v>152919690</v>
      </c>
      <c r="O3" s="50"/>
      <c r="P3" s="50"/>
      <c r="Q3" s="49">
        <f>SUM(D30+D32+D35)</f>
        <v>15511949</v>
      </c>
      <c r="R3" s="50"/>
      <c r="S3" s="50"/>
      <c r="T3" s="50"/>
      <c r="U3" s="50"/>
      <c r="V3" s="50"/>
      <c r="W3" s="50"/>
      <c r="X3" s="50"/>
      <c r="Y3" s="50"/>
      <c r="Z3" s="50"/>
      <c r="AA3" s="51"/>
      <c r="AB3" s="50"/>
      <c r="AC3" s="50"/>
      <c r="AD3" s="50"/>
      <c r="AE3" s="50"/>
      <c r="AF3" s="50"/>
      <c r="AG3" s="50"/>
      <c r="AH3" s="49">
        <f>SUM(D81:D86)</f>
        <v>454903000</v>
      </c>
      <c r="AI3" s="50"/>
      <c r="AJ3" s="49">
        <f>SUM(D89+D91+D93)</f>
        <v>13153652</v>
      </c>
      <c r="AK3" s="32">
        <f>SUM(N3:AJ3)</f>
        <v>636488291</v>
      </c>
      <c r="AL3" s="29" t="s">
        <v>224</v>
      </c>
      <c r="AM3" s="618" t="s">
        <v>227</v>
      </c>
    </row>
    <row r="4" spans="2:39" ht="46" thickBot="1">
      <c r="B4" s="3" t="s">
        <v>6</v>
      </c>
      <c r="C4" s="4" t="s">
        <v>11</v>
      </c>
      <c r="D4" s="33">
        <v>306000</v>
      </c>
      <c r="E4" s="5" t="s">
        <v>8</v>
      </c>
      <c r="F4" s="5" t="s">
        <v>9</v>
      </c>
      <c r="G4" s="65" t="s">
        <v>12</v>
      </c>
      <c r="H4" s="5" t="s">
        <v>233</v>
      </c>
      <c r="I4" s="78" t="s">
        <v>251</v>
      </c>
      <c r="J4" s="5" t="s">
        <v>252</v>
      </c>
      <c r="K4" s="25"/>
      <c r="L4" s="618"/>
      <c r="M4" s="30" t="s">
        <v>225</v>
      </c>
      <c r="N4" s="49">
        <f>SUM(D7+D8)</f>
        <v>12030000</v>
      </c>
      <c r="O4" s="50"/>
      <c r="P4" s="50"/>
      <c r="Q4" s="50"/>
      <c r="R4" s="50"/>
      <c r="S4" s="49">
        <f>D45</f>
        <v>162269</v>
      </c>
      <c r="T4" s="50"/>
      <c r="U4" s="50"/>
      <c r="V4" s="50"/>
      <c r="W4" s="50"/>
      <c r="X4" s="50"/>
      <c r="Y4" s="50"/>
      <c r="Z4" s="50"/>
      <c r="AA4" s="50"/>
      <c r="AB4" s="50"/>
      <c r="AC4" s="50"/>
      <c r="AD4" s="50"/>
      <c r="AE4" s="50"/>
      <c r="AF4" s="50"/>
      <c r="AG4" s="50"/>
      <c r="AH4" s="50"/>
      <c r="AI4" s="50"/>
      <c r="AJ4" s="50"/>
      <c r="AK4" s="32">
        <f t="shared" ref="AK4:AK14" si="0">SUM(N4:AJ4)</f>
        <v>12192269</v>
      </c>
      <c r="AL4" s="30" t="s">
        <v>225</v>
      </c>
      <c r="AM4" s="618"/>
    </row>
    <row r="5" spans="2:39" ht="46" thickBot="1">
      <c r="B5" s="3" t="s">
        <v>6</v>
      </c>
      <c r="C5" s="4" t="s">
        <v>13</v>
      </c>
      <c r="D5" s="33">
        <v>10000000</v>
      </c>
      <c r="E5" s="5" t="s">
        <v>8</v>
      </c>
      <c r="F5" s="5" t="s">
        <v>9</v>
      </c>
      <c r="G5" s="65" t="s">
        <v>14</v>
      </c>
      <c r="H5" s="5" t="s">
        <v>233</v>
      </c>
      <c r="I5" s="78" t="s">
        <v>251</v>
      </c>
      <c r="J5" s="5" t="s">
        <v>254</v>
      </c>
      <c r="K5" s="25"/>
      <c r="L5" s="618"/>
      <c r="M5" s="31" t="s">
        <v>226</v>
      </c>
      <c r="N5" s="49">
        <f>SUM(D15+D19+D22+D26)</f>
        <v>14607540</v>
      </c>
      <c r="O5" s="50"/>
      <c r="P5" s="50"/>
      <c r="Q5" s="50"/>
      <c r="R5" s="50"/>
      <c r="S5" s="50"/>
      <c r="T5" s="50"/>
      <c r="U5" s="50"/>
      <c r="V5" s="50"/>
      <c r="W5" s="50"/>
      <c r="X5" s="50"/>
      <c r="Y5" s="50"/>
      <c r="Z5" s="50"/>
      <c r="AA5" s="50"/>
      <c r="AB5" s="50"/>
      <c r="AC5" s="50"/>
      <c r="AD5" s="50"/>
      <c r="AE5" s="50"/>
      <c r="AF5" s="50"/>
      <c r="AG5" s="50"/>
      <c r="AH5" s="49">
        <f>D87</f>
        <v>15600000</v>
      </c>
      <c r="AI5" s="50"/>
      <c r="AJ5" s="50"/>
      <c r="AK5" s="32">
        <f t="shared" si="0"/>
        <v>30207540</v>
      </c>
      <c r="AL5" s="31" t="s">
        <v>226</v>
      </c>
      <c r="AM5" s="618"/>
    </row>
    <row r="6" spans="2:39" ht="46" thickBot="1">
      <c r="B6" s="3" t="s">
        <v>6</v>
      </c>
      <c r="C6" s="4" t="s">
        <v>15</v>
      </c>
      <c r="D6" s="33">
        <v>8700000</v>
      </c>
      <c r="E6" s="5" t="s">
        <v>8</v>
      </c>
      <c r="F6" s="5" t="s">
        <v>9</v>
      </c>
      <c r="G6" s="65" t="s">
        <v>16</v>
      </c>
      <c r="H6" s="5" t="s">
        <v>233</v>
      </c>
      <c r="I6" s="78" t="s">
        <v>251</v>
      </c>
      <c r="J6" s="5" t="s">
        <v>255</v>
      </c>
      <c r="K6" s="25"/>
      <c r="L6" s="619" t="s">
        <v>228</v>
      </c>
      <c r="M6" s="29" t="s">
        <v>233</v>
      </c>
      <c r="N6" s="49">
        <f>SUM(D13+D16)</f>
        <v>15000000</v>
      </c>
      <c r="O6" s="50"/>
      <c r="P6" s="49">
        <f>D28</f>
        <v>450000000</v>
      </c>
      <c r="Q6" s="49">
        <f>SUM(D29+D34+D36)</f>
        <v>20002029</v>
      </c>
      <c r="R6" s="49">
        <f>SUM(D38+D39)</f>
        <v>684288</v>
      </c>
      <c r="S6" s="50"/>
      <c r="T6" s="50"/>
      <c r="U6" s="50"/>
      <c r="V6" s="50"/>
      <c r="W6" s="50"/>
      <c r="X6" s="50"/>
      <c r="Y6" s="50"/>
      <c r="Z6" s="50"/>
      <c r="AA6" s="50"/>
      <c r="AB6" s="50"/>
      <c r="AC6" s="50"/>
      <c r="AD6" s="50"/>
      <c r="AE6" s="50"/>
      <c r="AF6" s="50"/>
      <c r="AG6" s="50"/>
      <c r="AH6" s="50"/>
      <c r="AI6" s="50"/>
      <c r="AJ6" s="49">
        <f>D92</f>
        <v>2261756</v>
      </c>
      <c r="AK6" s="32">
        <f t="shared" si="0"/>
        <v>487948073</v>
      </c>
      <c r="AL6" s="29" t="s">
        <v>224</v>
      </c>
      <c r="AM6" s="619" t="s">
        <v>228</v>
      </c>
    </row>
    <row r="7" spans="2:39" ht="46" thickBot="1">
      <c r="B7" s="3" t="s">
        <v>6</v>
      </c>
      <c r="C7" s="4" t="s">
        <v>17</v>
      </c>
      <c r="D7" s="33">
        <v>6230000</v>
      </c>
      <c r="E7" s="5" t="s">
        <v>8</v>
      </c>
      <c r="F7" s="5" t="s">
        <v>9</v>
      </c>
      <c r="G7" s="66" t="s">
        <v>18</v>
      </c>
      <c r="H7" s="5" t="s">
        <v>233</v>
      </c>
      <c r="I7" s="78" t="s">
        <v>251</v>
      </c>
      <c r="J7" s="5" t="s">
        <v>253</v>
      </c>
      <c r="K7" s="25"/>
      <c r="L7" s="619"/>
      <c r="M7" s="30" t="s">
        <v>225</v>
      </c>
      <c r="N7" s="50"/>
      <c r="O7" s="50"/>
      <c r="P7" s="50"/>
      <c r="Q7" s="50"/>
      <c r="R7" s="50"/>
      <c r="S7" s="50"/>
      <c r="T7" s="50"/>
      <c r="U7" s="50"/>
      <c r="V7" s="50"/>
      <c r="W7" s="50"/>
      <c r="X7" s="50"/>
      <c r="Y7" s="50"/>
      <c r="Z7" s="50"/>
      <c r="AA7" s="50"/>
      <c r="AB7" s="50"/>
      <c r="AC7" s="50"/>
      <c r="AD7" s="50"/>
      <c r="AE7" s="50"/>
      <c r="AF7" s="50"/>
      <c r="AG7" s="50"/>
      <c r="AH7" s="50"/>
      <c r="AI7" s="50"/>
      <c r="AJ7" s="49">
        <f>D90</f>
        <v>4342571</v>
      </c>
      <c r="AK7" s="32">
        <f t="shared" si="0"/>
        <v>4342571</v>
      </c>
      <c r="AL7" s="30" t="s">
        <v>225</v>
      </c>
      <c r="AM7" s="619"/>
    </row>
    <row r="8" spans="2:39" ht="46" thickBot="1">
      <c r="B8" s="3" t="s">
        <v>6</v>
      </c>
      <c r="C8" s="4" t="s">
        <v>19</v>
      </c>
      <c r="D8" s="33">
        <v>5800000</v>
      </c>
      <c r="E8" s="5" t="s">
        <v>8</v>
      </c>
      <c r="F8" s="5" t="s">
        <v>9</v>
      </c>
      <c r="G8" s="66" t="s">
        <v>20</v>
      </c>
      <c r="H8" s="5" t="s">
        <v>233</v>
      </c>
      <c r="I8" s="78" t="s">
        <v>251</v>
      </c>
      <c r="J8" s="5" t="s">
        <v>253</v>
      </c>
      <c r="K8" s="25"/>
      <c r="L8" s="619"/>
      <c r="M8" s="31" t="s">
        <v>226</v>
      </c>
      <c r="N8" s="50"/>
      <c r="O8" s="50"/>
      <c r="P8" s="50"/>
      <c r="Q8" s="50"/>
      <c r="R8" s="50"/>
      <c r="S8" s="50"/>
      <c r="T8" s="50"/>
      <c r="U8" s="50"/>
      <c r="V8" s="50"/>
      <c r="W8" s="50"/>
      <c r="X8" s="50"/>
      <c r="Y8" s="50"/>
      <c r="Z8" s="50"/>
      <c r="AA8" s="50"/>
      <c r="AB8" s="50"/>
      <c r="AC8" s="50"/>
      <c r="AD8" s="50"/>
      <c r="AE8" s="50"/>
      <c r="AF8" s="50"/>
      <c r="AG8" s="50"/>
      <c r="AH8" s="50"/>
      <c r="AI8" s="50"/>
      <c r="AJ8" s="50"/>
      <c r="AK8" s="32">
        <f t="shared" si="0"/>
        <v>0</v>
      </c>
      <c r="AL8" s="31" t="s">
        <v>226</v>
      </c>
      <c r="AM8" s="619"/>
    </row>
    <row r="9" spans="2:39" ht="46" thickBot="1">
      <c r="B9" s="3" t="s">
        <v>6</v>
      </c>
      <c r="C9" s="4" t="s">
        <v>21</v>
      </c>
      <c r="D9" s="33">
        <v>4736000</v>
      </c>
      <c r="E9" s="5" t="s">
        <v>8</v>
      </c>
      <c r="F9" s="5" t="s">
        <v>9</v>
      </c>
      <c r="G9" s="65" t="s">
        <v>22</v>
      </c>
      <c r="H9" s="5" t="s">
        <v>233</v>
      </c>
      <c r="I9" s="78" t="s">
        <v>251</v>
      </c>
      <c r="J9" s="5" t="s">
        <v>256</v>
      </c>
      <c r="K9" s="25"/>
      <c r="L9" s="620" t="s">
        <v>229</v>
      </c>
      <c r="M9" s="29" t="s">
        <v>233</v>
      </c>
      <c r="N9" s="50"/>
      <c r="O9" s="49">
        <f>D27</f>
        <v>291500</v>
      </c>
      <c r="P9" s="50"/>
      <c r="Q9" s="49">
        <f>SUM(D31+D33)</f>
        <v>4306583</v>
      </c>
      <c r="R9" s="49">
        <f>D37</f>
        <v>650743900</v>
      </c>
      <c r="S9" s="49">
        <f>SUM(D40+D41+D42+D43+D44)</f>
        <v>1267991</v>
      </c>
      <c r="T9" s="50"/>
      <c r="U9" s="50"/>
      <c r="V9" s="50"/>
      <c r="W9" s="50"/>
      <c r="X9" s="50"/>
      <c r="Y9" s="50"/>
      <c r="Z9" s="50"/>
      <c r="AA9" s="50"/>
      <c r="AB9" s="50"/>
      <c r="AC9" s="50"/>
      <c r="AD9" s="50"/>
      <c r="AE9" s="50"/>
      <c r="AF9" s="50"/>
      <c r="AG9" s="50"/>
      <c r="AH9" s="50"/>
      <c r="AI9" s="50"/>
      <c r="AJ9" s="50"/>
      <c r="AK9" s="32">
        <f t="shared" si="0"/>
        <v>656609974</v>
      </c>
      <c r="AL9" s="29" t="s">
        <v>224</v>
      </c>
      <c r="AM9" s="620" t="s">
        <v>229</v>
      </c>
    </row>
    <row r="10" spans="2:39" ht="46" thickBot="1">
      <c r="B10" s="3" t="s">
        <v>6</v>
      </c>
      <c r="C10" s="4" t="s">
        <v>23</v>
      </c>
      <c r="D10" s="33">
        <v>25000000</v>
      </c>
      <c r="E10" s="5" t="s">
        <v>8</v>
      </c>
      <c r="F10" s="5" t="s">
        <v>9</v>
      </c>
      <c r="G10" s="65" t="s">
        <v>22</v>
      </c>
      <c r="H10" s="5" t="s">
        <v>233</v>
      </c>
      <c r="I10" s="78" t="s">
        <v>251</v>
      </c>
      <c r="J10" s="5" t="s">
        <v>250</v>
      </c>
      <c r="K10" s="25"/>
      <c r="L10" s="620"/>
      <c r="M10" s="30" t="s">
        <v>225</v>
      </c>
      <c r="N10" s="50"/>
      <c r="O10" s="50"/>
      <c r="P10" s="50"/>
      <c r="Q10" s="50"/>
      <c r="R10" s="50"/>
      <c r="S10" s="50"/>
      <c r="T10" s="49">
        <f>SUM(D46:D47)</f>
        <v>226058</v>
      </c>
      <c r="U10" s="49">
        <f>SUM(D48:D52)</f>
        <v>78490</v>
      </c>
      <c r="V10" s="49">
        <f>SUM(D53:D55)</f>
        <v>248689</v>
      </c>
      <c r="W10" s="49">
        <f>SUM(D56:D61)</f>
        <v>310000</v>
      </c>
      <c r="X10" s="50"/>
      <c r="Y10" s="50"/>
      <c r="Z10" s="50"/>
      <c r="AA10" s="50"/>
      <c r="AB10" s="50"/>
      <c r="AC10" s="50"/>
      <c r="AD10" s="50"/>
      <c r="AE10" s="50"/>
      <c r="AF10" s="50"/>
      <c r="AG10" s="50"/>
      <c r="AH10" s="50"/>
      <c r="AI10" s="50"/>
      <c r="AJ10" s="50"/>
      <c r="AK10" s="32">
        <f t="shared" si="0"/>
        <v>863237</v>
      </c>
      <c r="AL10" s="30" t="s">
        <v>225</v>
      </c>
      <c r="AM10" s="620"/>
    </row>
    <row r="11" spans="2:39" ht="46" thickBot="1">
      <c r="B11" s="3" t="s">
        <v>6</v>
      </c>
      <c r="C11" s="4" t="s">
        <v>24</v>
      </c>
      <c r="D11" s="33">
        <v>15000000</v>
      </c>
      <c r="E11" s="5" t="s">
        <v>8</v>
      </c>
      <c r="F11" s="5" t="s">
        <v>9</v>
      </c>
      <c r="G11" s="65" t="s">
        <v>22</v>
      </c>
      <c r="H11" s="5" t="s">
        <v>233</v>
      </c>
      <c r="I11" s="78" t="s">
        <v>251</v>
      </c>
      <c r="J11" s="5" t="s">
        <v>250</v>
      </c>
      <c r="K11" s="25"/>
      <c r="L11" s="620"/>
      <c r="M11" s="31" t="s">
        <v>226</v>
      </c>
      <c r="N11" s="49">
        <f>SUM(D20+D21+D24)</f>
        <v>8711220</v>
      </c>
      <c r="O11" s="50"/>
      <c r="P11" s="50"/>
      <c r="Q11" s="50"/>
      <c r="R11" s="50"/>
      <c r="S11" s="50"/>
      <c r="T11" s="50"/>
      <c r="U11" s="50"/>
      <c r="V11" s="50"/>
      <c r="W11" s="50"/>
      <c r="X11" s="50"/>
      <c r="Y11" s="50"/>
      <c r="Z11" s="50"/>
      <c r="AA11" s="50"/>
      <c r="AB11" s="50"/>
      <c r="AC11" s="50"/>
      <c r="AD11" s="50"/>
      <c r="AE11" s="50"/>
      <c r="AF11" s="50"/>
      <c r="AG11" s="50"/>
      <c r="AH11" s="50"/>
      <c r="AI11" s="49">
        <f>D88</f>
        <v>4709538</v>
      </c>
      <c r="AJ11" s="50"/>
      <c r="AK11" s="32">
        <f t="shared" si="0"/>
        <v>13420758</v>
      </c>
      <c r="AL11" s="31" t="s">
        <v>226</v>
      </c>
      <c r="AM11" s="620"/>
    </row>
    <row r="12" spans="2:39" ht="46" thickBot="1">
      <c r="B12" s="3" t="s">
        <v>6</v>
      </c>
      <c r="C12" s="4" t="s">
        <v>25</v>
      </c>
      <c r="D12" s="33">
        <v>1000000</v>
      </c>
      <c r="E12" s="5" t="s">
        <v>8</v>
      </c>
      <c r="F12" s="5" t="s">
        <v>9</v>
      </c>
      <c r="G12" s="65" t="s">
        <v>26</v>
      </c>
      <c r="H12" s="5" t="s">
        <v>233</v>
      </c>
      <c r="I12" s="78" t="s">
        <v>251</v>
      </c>
      <c r="J12" s="5" t="s">
        <v>250</v>
      </c>
      <c r="K12" s="25"/>
      <c r="L12" s="621" t="s">
        <v>231</v>
      </c>
      <c r="M12" s="29" t="s">
        <v>224</v>
      </c>
      <c r="N12" s="50"/>
      <c r="O12" s="50"/>
      <c r="P12" s="50"/>
      <c r="Q12" s="50"/>
      <c r="R12" s="50"/>
      <c r="S12" s="50"/>
      <c r="T12" s="50"/>
      <c r="U12" s="50"/>
      <c r="V12" s="50"/>
      <c r="W12" s="50"/>
      <c r="X12" s="49">
        <f>SUM(D62+D63+300000000+D73)</f>
        <v>713600000</v>
      </c>
      <c r="Y12" s="49">
        <v>15000000</v>
      </c>
      <c r="Z12" s="49">
        <f>D70+9407000</f>
        <v>49407000</v>
      </c>
      <c r="AA12" s="50"/>
      <c r="AB12" s="49">
        <f>D72</f>
        <v>5000000</v>
      </c>
      <c r="AC12" s="50"/>
      <c r="AD12" s="50"/>
      <c r="AE12" s="49">
        <f>D78</f>
        <v>2683480</v>
      </c>
      <c r="AF12" s="49">
        <f>D79</f>
        <v>53670</v>
      </c>
      <c r="AG12" s="50"/>
      <c r="AH12" s="50"/>
      <c r="AI12" s="50"/>
      <c r="AJ12" s="50"/>
      <c r="AK12" s="32">
        <f t="shared" si="0"/>
        <v>785744150</v>
      </c>
      <c r="AL12" s="29" t="s">
        <v>224</v>
      </c>
      <c r="AM12" s="621" t="s">
        <v>231</v>
      </c>
    </row>
    <row r="13" spans="2:39" ht="46" thickBot="1">
      <c r="B13" s="3" t="s">
        <v>6</v>
      </c>
      <c r="C13" s="4" t="s">
        <v>27</v>
      </c>
      <c r="D13" s="33">
        <v>10500000</v>
      </c>
      <c r="E13" s="5" t="s">
        <v>8</v>
      </c>
      <c r="F13" s="5" t="s">
        <v>9</v>
      </c>
      <c r="G13" s="65" t="s">
        <v>28</v>
      </c>
      <c r="H13" s="5" t="s">
        <v>233</v>
      </c>
      <c r="I13" s="78" t="s">
        <v>251</v>
      </c>
      <c r="J13" s="5" t="s">
        <v>250</v>
      </c>
      <c r="K13" s="25"/>
      <c r="L13" s="621"/>
      <c r="M13" s="30" t="s">
        <v>225</v>
      </c>
      <c r="N13" s="50"/>
      <c r="O13" s="50"/>
      <c r="P13" s="50"/>
      <c r="Q13" s="50"/>
      <c r="R13" s="50"/>
      <c r="S13" s="50"/>
      <c r="T13" s="50"/>
      <c r="U13" s="50"/>
      <c r="V13" s="50"/>
      <c r="W13" s="50"/>
      <c r="X13" s="50"/>
      <c r="Y13" s="50"/>
      <c r="Z13" s="50"/>
      <c r="AA13" s="50"/>
      <c r="AB13" s="50"/>
      <c r="AC13" s="50"/>
      <c r="AD13" s="50"/>
      <c r="AE13" s="50"/>
      <c r="AF13" s="50"/>
      <c r="AG13" s="49">
        <f>D80</f>
        <v>306140</v>
      </c>
      <c r="AH13" s="50"/>
      <c r="AI13" s="50"/>
      <c r="AJ13" s="50"/>
      <c r="AK13" s="32">
        <f t="shared" si="0"/>
        <v>306140</v>
      </c>
      <c r="AL13" s="30" t="s">
        <v>225</v>
      </c>
      <c r="AM13" s="621"/>
    </row>
    <row r="14" spans="2:39" ht="49" thickBot="1">
      <c r="B14" s="3" t="s">
        <v>6</v>
      </c>
      <c r="C14" s="4" t="s">
        <v>29</v>
      </c>
      <c r="D14" s="33">
        <v>5000000</v>
      </c>
      <c r="E14" s="5" t="s">
        <v>8</v>
      </c>
      <c r="F14" s="5" t="s">
        <v>9</v>
      </c>
      <c r="G14" s="65" t="s">
        <v>30</v>
      </c>
      <c r="H14" s="5" t="s">
        <v>233</v>
      </c>
      <c r="I14" s="78" t="s">
        <v>251</v>
      </c>
      <c r="J14" s="5" t="s">
        <v>258</v>
      </c>
      <c r="K14" s="25"/>
      <c r="L14" s="621"/>
      <c r="M14" s="31" t="s">
        <v>226</v>
      </c>
      <c r="N14" s="50"/>
      <c r="O14" s="50"/>
      <c r="P14" s="50"/>
      <c r="Q14" s="50"/>
      <c r="R14" s="50"/>
      <c r="S14" s="50"/>
      <c r="T14" s="50"/>
      <c r="U14" s="50"/>
      <c r="V14" s="50"/>
      <c r="W14" s="50"/>
      <c r="X14" s="50"/>
      <c r="Y14" s="50"/>
      <c r="Z14" s="50"/>
      <c r="AA14" s="49">
        <f>D71</f>
        <v>500000</v>
      </c>
      <c r="AB14" s="50"/>
      <c r="AC14" s="49">
        <f>D74</f>
        <v>30000000</v>
      </c>
      <c r="AD14" s="49">
        <f>D76</f>
        <v>2000000</v>
      </c>
      <c r="AE14" s="50"/>
      <c r="AF14" s="50"/>
      <c r="AG14" s="50"/>
      <c r="AH14" s="50"/>
      <c r="AI14" s="50"/>
      <c r="AJ14" s="50"/>
      <c r="AK14" s="32">
        <f t="shared" si="0"/>
        <v>32500000</v>
      </c>
      <c r="AL14" s="31" t="s">
        <v>226</v>
      </c>
      <c r="AM14" s="621"/>
    </row>
    <row r="15" spans="2:39" ht="46" thickBot="1">
      <c r="B15" s="3" t="s">
        <v>6</v>
      </c>
      <c r="C15" s="4" t="s">
        <v>31</v>
      </c>
      <c r="D15" s="33">
        <v>2707540</v>
      </c>
      <c r="E15" s="5" t="s">
        <v>8</v>
      </c>
      <c r="F15" s="5" t="s">
        <v>9</v>
      </c>
      <c r="G15" s="65" t="s">
        <v>12</v>
      </c>
      <c r="H15" s="5" t="s">
        <v>233</v>
      </c>
      <c r="I15" s="78" t="s">
        <v>251</v>
      </c>
      <c r="J15" s="5" t="s">
        <v>258</v>
      </c>
      <c r="K15" s="25"/>
      <c r="L15" s="52"/>
      <c r="M15" s="25"/>
      <c r="N15" s="32">
        <f>SUM(N3:N14)</f>
        <v>203268450</v>
      </c>
      <c r="O15" s="32">
        <f>SUM(O3:O14)</f>
        <v>291500</v>
      </c>
      <c r="P15" s="32">
        <f t="shared" ref="P15:AJ15" si="1">SUM(P3:P14)</f>
        <v>450000000</v>
      </c>
      <c r="Q15" s="32">
        <f t="shared" si="1"/>
        <v>39820561</v>
      </c>
      <c r="R15" s="32">
        <f t="shared" si="1"/>
        <v>651428188</v>
      </c>
      <c r="S15" s="32">
        <f t="shared" si="1"/>
        <v>1430260</v>
      </c>
      <c r="T15" s="32">
        <f t="shared" si="1"/>
        <v>226058</v>
      </c>
      <c r="U15" s="32">
        <f t="shared" si="1"/>
        <v>78490</v>
      </c>
      <c r="V15" s="32">
        <f t="shared" si="1"/>
        <v>248689</v>
      </c>
      <c r="W15" s="32">
        <f t="shared" si="1"/>
        <v>310000</v>
      </c>
      <c r="X15" s="32">
        <f t="shared" si="1"/>
        <v>713600000</v>
      </c>
      <c r="Y15" s="32">
        <f t="shared" si="1"/>
        <v>15000000</v>
      </c>
      <c r="Z15" s="32">
        <f t="shared" si="1"/>
        <v>49407000</v>
      </c>
      <c r="AA15" s="32">
        <f t="shared" si="1"/>
        <v>500000</v>
      </c>
      <c r="AB15" s="32">
        <f t="shared" si="1"/>
        <v>5000000</v>
      </c>
      <c r="AC15" s="32">
        <f t="shared" si="1"/>
        <v>30000000</v>
      </c>
      <c r="AD15" s="32">
        <f t="shared" si="1"/>
        <v>2000000</v>
      </c>
      <c r="AE15" s="32">
        <f t="shared" si="1"/>
        <v>2683480</v>
      </c>
      <c r="AF15" s="32">
        <f t="shared" si="1"/>
        <v>53670</v>
      </c>
      <c r="AG15" s="32">
        <f t="shared" si="1"/>
        <v>306140</v>
      </c>
      <c r="AH15" s="32">
        <f t="shared" si="1"/>
        <v>470503000</v>
      </c>
      <c r="AI15" s="32">
        <f t="shared" si="1"/>
        <v>4709538</v>
      </c>
      <c r="AJ15" s="32">
        <f t="shared" si="1"/>
        <v>19757979</v>
      </c>
      <c r="AK15" s="32">
        <f>SUM(AK3:AK14)</f>
        <v>2660623003</v>
      </c>
    </row>
    <row r="16" spans="2:39" ht="49" thickBot="1">
      <c r="B16" s="3" t="s">
        <v>6</v>
      </c>
      <c r="C16" s="4" t="s">
        <v>32</v>
      </c>
      <c r="D16" s="33">
        <v>4500000</v>
      </c>
      <c r="E16" s="5" t="s">
        <v>8</v>
      </c>
      <c r="F16" s="5" t="s">
        <v>9</v>
      </c>
      <c r="G16" s="65" t="s">
        <v>12</v>
      </c>
      <c r="H16" s="5" t="s">
        <v>233</v>
      </c>
      <c r="I16" s="78" t="s">
        <v>251</v>
      </c>
      <c r="J16" s="5" t="s">
        <v>258</v>
      </c>
      <c r="K16" s="25"/>
      <c r="L16" s="25"/>
      <c r="N16" s="41" t="s">
        <v>6</v>
      </c>
      <c r="O16" s="42" t="s">
        <v>52</v>
      </c>
      <c r="P16" s="42" t="s">
        <v>55</v>
      </c>
      <c r="Q16" s="43" t="s">
        <v>59</v>
      </c>
      <c r="R16" s="44" t="s">
        <v>82</v>
      </c>
      <c r="S16" s="45" t="s">
        <v>89</v>
      </c>
      <c r="T16" s="46" t="s">
        <v>105</v>
      </c>
      <c r="U16" s="46" t="s">
        <v>111</v>
      </c>
      <c r="V16" s="46" t="s">
        <v>123</v>
      </c>
      <c r="W16" s="46" t="s">
        <v>131</v>
      </c>
      <c r="X16" s="13" t="s">
        <v>142</v>
      </c>
      <c r="Y16" s="13" t="s">
        <v>157</v>
      </c>
      <c r="Z16" s="22" t="s">
        <v>165</v>
      </c>
      <c r="AA16" s="22" t="s">
        <v>167</v>
      </c>
      <c r="AB16" s="13" t="s">
        <v>169</v>
      </c>
      <c r="AC16" s="22" t="s">
        <v>174</v>
      </c>
      <c r="AD16" s="13" t="s">
        <v>181</v>
      </c>
      <c r="AE16" s="13" t="s">
        <v>189</v>
      </c>
      <c r="AF16" s="13" t="s">
        <v>192</v>
      </c>
      <c r="AG16" s="13" t="s">
        <v>195</v>
      </c>
      <c r="AH16" s="47" t="s">
        <v>198</v>
      </c>
      <c r="AI16" s="48" t="s">
        <v>209</v>
      </c>
      <c r="AJ16" s="48" t="s">
        <v>212</v>
      </c>
    </row>
    <row r="17" spans="2:12" ht="46" thickBot="1">
      <c r="B17" s="3" t="s">
        <v>6</v>
      </c>
      <c r="C17" s="4" t="s">
        <v>33</v>
      </c>
      <c r="D17" s="33">
        <v>7118600</v>
      </c>
      <c r="E17" s="5" t="s">
        <v>8</v>
      </c>
      <c r="F17" s="5" t="s">
        <v>9</v>
      </c>
      <c r="G17" s="65" t="s">
        <v>22</v>
      </c>
      <c r="H17" s="5" t="s">
        <v>233</v>
      </c>
      <c r="I17" s="78" t="s">
        <v>251</v>
      </c>
      <c r="J17" s="5" t="s">
        <v>258</v>
      </c>
      <c r="K17" s="25"/>
      <c r="L17" s="25"/>
    </row>
    <row r="18" spans="2:12" ht="46" thickBot="1">
      <c r="B18" s="3" t="s">
        <v>6</v>
      </c>
      <c r="C18" s="4" t="s">
        <v>34</v>
      </c>
      <c r="D18" s="33">
        <v>909090</v>
      </c>
      <c r="E18" s="5" t="s">
        <v>8</v>
      </c>
      <c r="F18" s="5" t="s">
        <v>9</v>
      </c>
      <c r="G18" s="65" t="s">
        <v>35</v>
      </c>
      <c r="H18" s="5" t="s">
        <v>233</v>
      </c>
      <c r="I18" s="78" t="s">
        <v>251</v>
      </c>
      <c r="J18" s="5" t="s">
        <v>259</v>
      </c>
      <c r="K18" s="25"/>
      <c r="L18" s="25"/>
    </row>
    <row r="19" spans="2:12" ht="46" thickBot="1">
      <c r="B19" s="3" t="s">
        <v>6</v>
      </c>
      <c r="C19" s="4" t="s">
        <v>36</v>
      </c>
      <c r="D19" s="33">
        <v>3636360</v>
      </c>
      <c r="E19" s="5" t="s">
        <v>8</v>
      </c>
      <c r="F19" s="5" t="s">
        <v>9</v>
      </c>
      <c r="G19" s="65" t="s">
        <v>37</v>
      </c>
      <c r="H19" s="5" t="s">
        <v>233</v>
      </c>
      <c r="I19" s="78" t="s">
        <v>251</v>
      </c>
      <c r="J19" s="5" t="s">
        <v>260</v>
      </c>
      <c r="K19" s="25"/>
      <c r="L19" s="25"/>
    </row>
    <row r="20" spans="2:12" ht="46" thickBot="1">
      <c r="B20" s="3" t="s">
        <v>6</v>
      </c>
      <c r="C20" s="4" t="s">
        <v>38</v>
      </c>
      <c r="D20" s="33">
        <v>3016220</v>
      </c>
      <c r="E20" s="5" t="s">
        <v>8</v>
      </c>
      <c r="F20" s="5" t="s">
        <v>9</v>
      </c>
      <c r="G20" s="67" t="s">
        <v>39</v>
      </c>
      <c r="H20" s="5" t="s">
        <v>261</v>
      </c>
      <c r="I20" s="78" t="s">
        <v>251</v>
      </c>
      <c r="J20" s="5" t="s">
        <v>256</v>
      </c>
      <c r="K20" s="25"/>
      <c r="L20" s="25"/>
    </row>
    <row r="21" spans="2:12" ht="46" thickBot="1">
      <c r="B21" s="3" t="s">
        <v>6</v>
      </c>
      <c r="C21" s="4" t="s">
        <v>40</v>
      </c>
      <c r="D21" s="33">
        <v>4700000</v>
      </c>
      <c r="E21" s="5" t="s">
        <v>8</v>
      </c>
      <c r="F21" s="5" t="s">
        <v>9</v>
      </c>
      <c r="G21" s="67" t="s">
        <v>41</v>
      </c>
      <c r="H21" s="5" t="s">
        <v>261</v>
      </c>
      <c r="I21" s="78" t="s">
        <v>251</v>
      </c>
      <c r="J21" s="5" t="s">
        <v>255</v>
      </c>
      <c r="K21" s="25"/>
      <c r="L21" s="34"/>
    </row>
    <row r="22" spans="2:12" ht="46" thickBot="1">
      <c r="B22" s="3" t="s">
        <v>6</v>
      </c>
      <c r="C22" s="4" t="s">
        <v>42</v>
      </c>
      <c r="D22" s="33">
        <v>6550000</v>
      </c>
      <c r="E22" s="5" t="s">
        <v>8</v>
      </c>
      <c r="F22" s="5" t="s">
        <v>9</v>
      </c>
      <c r="G22" s="67" t="s">
        <v>43</v>
      </c>
      <c r="H22" s="5" t="s">
        <v>261</v>
      </c>
      <c r="I22" s="78" t="s">
        <v>251</v>
      </c>
      <c r="J22" s="5" t="s">
        <v>257</v>
      </c>
      <c r="K22" s="25"/>
      <c r="L22" s="25"/>
    </row>
    <row r="23" spans="2:12" ht="46" thickBot="1">
      <c r="B23" s="3" t="s">
        <v>6</v>
      </c>
      <c r="C23" s="4" t="s">
        <v>44</v>
      </c>
      <c r="D23" s="33">
        <v>20800000</v>
      </c>
      <c r="E23" s="5" t="s">
        <v>8</v>
      </c>
      <c r="F23" s="5" t="s">
        <v>9</v>
      </c>
      <c r="G23" s="65" t="s">
        <v>45</v>
      </c>
      <c r="H23" s="5" t="s">
        <v>261</v>
      </c>
      <c r="I23" s="78" t="s">
        <v>251</v>
      </c>
      <c r="J23" s="5" t="s">
        <v>257</v>
      </c>
      <c r="K23" s="25"/>
      <c r="L23" s="25"/>
    </row>
    <row r="24" spans="2:12" ht="46" thickBot="1">
      <c r="B24" s="3" t="s">
        <v>6</v>
      </c>
      <c r="C24" s="4" t="s">
        <v>46</v>
      </c>
      <c r="D24" s="33">
        <v>995000</v>
      </c>
      <c r="E24" s="5" t="s">
        <v>8</v>
      </c>
      <c r="F24" s="5" t="s">
        <v>9</v>
      </c>
      <c r="G24" s="67" t="s">
        <v>47</v>
      </c>
      <c r="H24" s="5" t="s">
        <v>261</v>
      </c>
      <c r="I24" s="78" t="s">
        <v>251</v>
      </c>
      <c r="J24" s="5" t="s">
        <v>257</v>
      </c>
      <c r="K24" s="25"/>
      <c r="L24" s="25"/>
    </row>
    <row r="25" spans="2:12" ht="46" thickBot="1">
      <c r="B25" s="3" t="s">
        <v>6</v>
      </c>
      <c r="C25" s="4" t="s">
        <v>48</v>
      </c>
      <c r="D25" s="33">
        <v>5000000</v>
      </c>
      <c r="E25" s="5" t="s">
        <v>8</v>
      </c>
      <c r="F25" s="5" t="s">
        <v>9</v>
      </c>
      <c r="G25" s="65" t="s">
        <v>49</v>
      </c>
      <c r="H25" s="5" t="s">
        <v>261</v>
      </c>
      <c r="I25" s="78" t="s">
        <v>251</v>
      </c>
      <c r="J25" s="5" t="s">
        <v>252</v>
      </c>
      <c r="K25" s="25"/>
      <c r="L25" s="25"/>
    </row>
    <row r="26" spans="2:12" ht="49" thickBot="1">
      <c r="B26" s="3" t="s">
        <v>6</v>
      </c>
      <c r="C26" s="4" t="s">
        <v>50</v>
      </c>
      <c r="D26" s="33">
        <v>1713640</v>
      </c>
      <c r="E26" s="5" t="s">
        <v>8</v>
      </c>
      <c r="F26" s="5" t="s">
        <v>9</v>
      </c>
      <c r="G26" s="67" t="s">
        <v>51</v>
      </c>
      <c r="H26" s="5" t="s">
        <v>261</v>
      </c>
      <c r="I26" s="78" t="s">
        <v>251</v>
      </c>
      <c r="J26" s="5" t="s">
        <v>260</v>
      </c>
      <c r="K26" s="25"/>
      <c r="L26" s="25"/>
    </row>
    <row r="27" spans="2:12" ht="25" thickBot="1">
      <c r="B27" s="6" t="s">
        <v>52</v>
      </c>
      <c r="C27" s="4" t="s">
        <v>53</v>
      </c>
      <c r="D27" s="33">
        <v>291500</v>
      </c>
      <c r="E27" s="5" t="s">
        <v>8</v>
      </c>
      <c r="F27" s="5" t="s">
        <v>52</v>
      </c>
      <c r="G27" s="65" t="s">
        <v>54</v>
      </c>
      <c r="H27" s="5"/>
      <c r="I27" s="5"/>
      <c r="J27" s="5"/>
      <c r="K27" s="25"/>
      <c r="L27" s="25"/>
    </row>
    <row r="28" spans="2:12" ht="25" thickBot="1">
      <c r="B28" s="6" t="s">
        <v>55</v>
      </c>
      <c r="C28" s="4" t="s">
        <v>56</v>
      </c>
      <c r="D28" s="33">
        <v>450000000</v>
      </c>
      <c r="E28" s="5" t="s">
        <v>8</v>
      </c>
      <c r="F28" s="5" t="s">
        <v>57</v>
      </c>
      <c r="G28" s="65" t="s">
        <v>58</v>
      </c>
      <c r="H28" s="5"/>
      <c r="I28" s="5"/>
      <c r="J28" s="5"/>
      <c r="K28" s="25"/>
      <c r="L28" s="25"/>
    </row>
    <row r="29" spans="2:12" ht="49" thickBot="1">
      <c r="B29" s="7" t="s">
        <v>59</v>
      </c>
      <c r="C29" s="4" t="s">
        <v>60</v>
      </c>
      <c r="D29" s="33">
        <v>5336960</v>
      </c>
      <c r="E29" s="5" t="s">
        <v>8</v>
      </c>
      <c r="F29" s="5" t="s">
        <v>61</v>
      </c>
      <c r="G29" s="65" t="s">
        <v>62</v>
      </c>
      <c r="H29" s="5"/>
      <c r="I29" s="5"/>
      <c r="J29" s="5"/>
      <c r="K29" s="25"/>
      <c r="L29" s="25"/>
    </row>
    <row r="30" spans="2:12" ht="49" thickBot="1">
      <c r="B30" s="7" t="s">
        <v>59</v>
      </c>
      <c r="C30" s="4" t="s">
        <v>63</v>
      </c>
      <c r="D30" s="35">
        <v>1997426</v>
      </c>
      <c r="E30" s="5" t="s">
        <v>8</v>
      </c>
      <c r="F30" s="5" t="s">
        <v>64</v>
      </c>
      <c r="G30" s="65" t="s">
        <v>62</v>
      </c>
      <c r="H30" s="5"/>
      <c r="I30" s="5"/>
      <c r="J30" s="5"/>
      <c r="K30" s="25"/>
      <c r="L30" s="25"/>
    </row>
    <row r="31" spans="2:12" ht="49" thickBot="1">
      <c r="B31" s="8" t="s">
        <v>59</v>
      </c>
      <c r="C31" s="4" t="s">
        <v>65</v>
      </c>
      <c r="D31" s="36">
        <v>281363</v>
      </c>
      <c r="E31" s="4" t="s">
        <v>8</v>
      </c>
      <c r="F31" s="4" t="s">
        <v>66</v>
      </c>
      <c r="G31" s="68" t="s">
        <v>67</v>
      </c>
      <c r="H31" s="5"/>
      <c r="I31" s="5"/>
      <c r="J31" s="5"/>
      <c r="K31" s="26"/>
      <c r="L31" s="26"/>
    </row>
    <row r="32" spans="2:12" ht="49" thickBot="1">
      <c r="B32" s="8" t="s">
        <v>59</v>
      </c>
      <c r="C32" s="4" t="s">
        <v>68</v>
      </c>
      <c r="D32" s="36">
        <v>4122343</v>
      </c>
      <c r="E32" s="4" t="s">
        <v>8</v>
      </c>
      <c r="F32" s="4" t="s">
        <v>69</v>
      </c>
      <c r="G32" s="68" t="s">
        <v>70</v>
      </c>
      <c r="H32" s="5"/>
      <c r="I32" s="5"/>
      <c r="J32" s="5"/>
      <c r="K32" s="26"/>
      <c r="L32" s="26"/>
    </row>
    <row r="33" spans="2:12" ht="49" thickBot="1">
      <c r="B33" s="8" t="s">
        <v>59</v>
      </c>
      <c r="C33" s="4" t="s">
        <v>71</v>
      </c>
      <c r="D33" s="36">
        <v>4025220</v>
      </c>
      <c r="E33" s="4" t="s">
        <v>8</v>
      </c>
      <c r="F33" s="4" t="s">
        <v>61</v>
      </c>
      <c r="G33" s="68" t="s">
        <v>72</v>
      </c>
      <c r="H33" s="5"/>
      <c r="I33" s="5"/>
      <c r="J33" s="5"/>
      <c r="K33" s="26"/>
      <c r="L33" s="26"/>
    </row>
    <row r="34" spans="2:12" ht="216" customHeight="1" thickBot="1">
      <c r="B34" s="8" t="s">
        <v>59</v>
      </c>
      <c r="C34" s="4" t="s">
        <v>73</v>
      </c>
      <c r="D34" s="36">
        <v>2012461</v>
      </c>
      <c r="E34" s="4" t="s">
        <v>8</v>
      </c>
      <c r="F34" s="4" t="s">
        <v>74</v>
      </c>
      <c r="G34" s="69" t="s">
        <v>75</v>
      </c>
      <c r="H34" s="5"/>
      <c r="I34" s="5"/>
      <c r="J34" s="5"/>
      <c r="K34" s="26"/>
      <c r="L34" s="26"/>
    </row>
    <row r="35" spans="2:12" ht="49" thickBot="1">
      <c r="B35" s="8" t="s">
        <v>59</v>
      </c>
      <c r="C35" s="4" t="s">
        <v>76</v>
      </c>
      <c r="D35" s="36">
        <v>9392180</v>
      </c>
      <c r="E35" s="4" t="s">
        <v>8</v>
      </c>
      <c r="F35" s="4" t="s">
        <v>77</v>
      </c>
      <c r="G35" s="68" t="s">
        <v>78</v>
      </c>
      <c r="H35" s="5"/>
      <c r="I35" s="5"/>
      <c r="J35" s="5"/>
      <c r="K35" s="26"/>
      <c r="L35" s="26"/>
    </row>
    <row r="36" spans="2:12" ht="49" thickBot="1">
      <c r="B36" s="8" t="s">
        <v>59</v>
      </c>
      <c r="C36" s="4" t="s">
        <v>79</v>
      </c>
      <c r="D36" s="36">
        <v>12652608</v>
      </c>
      <c r="E36" s="4" t="s">
        <v>8</v>
      </c>
      <c r="F36" s="4" t="s">
        <v>80</v>
      </c>
      <c r="G36" s="68" t="s">
        <v>81</v>
      </c>
      <c r="H36" s="5"/>
      <c r="I36" s="5"/>
      <c r="J36" s="5"/>
      <c r="K36" s="26"/>
      <c r="L36" s="26"/>
    </row>
    <row r="37" spans="2:12" ht="37" thickBot="1">
      <c r="B37" s="10" t="s">
        <v>82</v>
      </c>
      <c r="C37" s="4" t="s">
        <v>83</v>
      </c>
      <c r="D37" s="36">
        <v>650743900</v>
      </c>
      <c r="E37" s="4" t="s">
        <v>8</v>
      </c>
      <c r="F37" s="4" t="s">
        <v>84</v>
      </c>
      <c r="G37" s="68" t="s">
        <v>85</v>
      </c>
      <c r="H37" s="5"/>
      <c r="I37" s="5"/>
      <c r="J37" s="5"/>
      <c r="K37" s="26"/>
      <c r="L37" s="26"/>
    </row>
    <row r="38" spans="2:12" ht="37" thickBot="1">
      <c r="B38" s="10" t="s">
        <v>82</v>
      </c>
      <c r="C38" s="4" t="s">
        <v>86</v>
      </c>
      <c r="D38" s="36">
        <v>322018</v>
      </c>
      <c r="E38" s="4" t="s">
        <v>8</v>
      </c>
      <c r="F38" s="4" t="s">
        <v>84</v>
      </c>
      <c r="G38" s="68" t="s">
        <v>30</v>
      </c>
      <c r="H38" s="5"/>
      <c r="I38" s="5"/>
      <c r="J38" s="5"/>
      <c r="K38" s="26"/>
      <c r="L38" s="26"/>
    </row>
    <row r="39" spans="2:12" ht="37" thickBot="1">
      <c r="B39" s="10" t="s">
        <v>82</v>
      </c>
      <c r="C39" s="4" t="s">
        <v>87</v>
      </c>
      <c r="D39" s="36">
        <v>362270</v>
      </c>
      <c r="E39" s="4" t="s">
        <v>8</v>
      </c>
      <c r="F39" s="4" t="s">
        <v>84</v>
      </c>
      <c r="G39" s="68" t="s">
        <v>88</v>
      </c>
      <c r="H39" s="5"/>
      <c r="I39" s="5"/>
      <c r="J39" s="5"/>
      <c r="K39" s="26"/>
      <c r="L39" s="26"/>
    </row>
    <row r="40" spans="2:12" ht="25" thickBot="1">
      <c r="B40" s="11" t="s">
        <v>89</v>
      </c>
      <c r="C40" s="4" t="s">
        <v>90</v>
      </c>
      <c r="D40" s="36">
        <v>224906</v>
      </c>
      <c r="E40" s="4" t="s">
        <v>8</v>
      </c>
      <c r="F40" s="4" t="s">
        <v>91</v>
      </c>
      <c r="G40" s="68" t="s">
        <v>54</v>
      </c>
      <c r="H40" s="5"/>
      <c r="I40" s="5"/>
      <c r="J40" s="5"/>
      <c r="K40" s="26"/>
      <c r="L40" s="26"/>
    </row>
    <row r="41" spans="2:12" ht="25" thickBot="1">
      <c r="B41" s="11" t="s">
        <v>89</v>
      </c>
      <c r="C41" s="4" t="s">
        <v>92</v>
      </c>
      <c r="D41" s="36">
        <v>245801</v>
      </c>
      <c r="E41" s="9" t="s">
        <v>8</v>
      </c>
      <c r="F41" s="12" t="s">
        <v>93</v>
      </c>
      <c r="G41" s="68" t="s">
        <v>94</v>
      </c>
      <c r="H41" s="5"/>
      <c r="I41" s="5"/>
      <c r="J41" s="5"/>
      <c r="K41" s="26"/>
      <c r="L41" s="26"/>
    </row>
    <row r="42" spans="2:12" ht="25" thickBot="1">
      <c r="B42" s="11" t="s">
        <v>89</v>
      </c>
      <c r="C42" s="4" t="s">
        <v>95</v>
      </c>
      <c r="D42" s="36">
        <v>348569</v>
      </c>
      <c r="E42" s="9" t="s">
        <v>8</v>
      </c>
      <c r="F42" s="12" t="s">
        <v>93</v>
      </c>
      <c r="G42" s="68" t="s">
        <v>96</v>
      </c>
      <c r="H42" s="5"/>
      <c r="I42" s="5"/>
      <c r="J42" s="5"/>
      <c r="K42" s="26"/>
      <c r="L42" s="26"/>
    </row>
    <row r="43" spans="2:12" ht="25" thickBot="1">
      <c r="B43" s="11" t="s">
        <v>89</v>
      </c>
      <c r="C43" s="4" t="s">
        <v>97</v>
      </c>
      <c r="D43" s="36">
        <v>195235</v>
      </c>
      <c r="E43" s="9" t="s">
        <v>8</v>
      </c>
      <c r="F43" s="12" t="s">
        <v>93</v>
      </c>
      <c r="G43" s="68" t="s">
        <v>98</v>
      </c>
      <c r="H43" s="5"/>
      <c r="I43" s="5"/>
      <c r="J43" s="5"/>
      <c r="K43" s="26"/>
      <c r="L43" s="26"/>
    </row>
    <row r="44" spans="2:12" ht="25" thickBot="1">
      <c r="B44" s="11" t="s">
        <v>99</v>
      </c>
      <c r="C44" s="4" t="s">
        <v>100</v>
      </c>
      <c r="D44" s="36">
        <v>253480</v>
      </c>
      <c r="E44" s="9" t="s">
        <v>8</v>
      </c>
      <c r="F44" s="12" t="s">
        <v>93</v>
      </c>
      <c r="G44" s="68" t="s">
        <v>101</v>
      </c>
      <c r="H44" s="5"/>
      <c r="I44" s="5"/>
      <c r="J44" s="5"/>
      <c r="K44" s="26"/>
      <c r="L44" s="26"/>
    </row>
    <row r="45" spans="2:12" ht="25" thickBot="1">
      <c r="B45" s="11" t="s">
        <v>89</v>
      </c>
      <c r="C45" s="4" t="s">
        <v>102</v>
      </c>
      <c r="D45" s="36">
        <v>162269</v>
      </c>
      <c r="E45" s="9" t="s">
        <v>8</v>
      </c>
      <c r="F45" s="12" t="s">
        <v>103</v>
      </c>
      <c r="G45" s="70" t="s">
        <v>104</v>
      </c>
      <c r="H45" s="5"/>
      <c r="I45" s="5"/>
      <c r="J45" s="5"/>
      <c r="K45" s="26"/>
      <c r="L45" s="26"/>
    </row>
    <row r="46" spans="2:12" ht="25" thickBot="1">
      <c r="B46" s="8" t="s">
        <v>105</v>
      </c>
      <c r="C46" s="4" t="s">
        <v>106</v>
      </c>
      <c r="D46" s="36">
        <v>113029</v>
      </c>
      <c r="E46" s="4" t="s">
        <v>8</v>
      </c>
      <c r="F46" s="4" t="s">
        <v>107</v>
      </c>
      <c r="G46" s="70" t="s">
        <v>108</v>
      </c>
      <c r="H46" s="5"/>
      <c r="I46" s="5"/>
      <c r="J46" s="5"/>
      <c r="K46" s="26"/>
      <c r="L46" s="26"/>
    </row>
    <row r="47" spans="2:12" ht="25" thickBot="1">
      <c r="B47" s="8" t="s">
        <v>105</v>
      </c>
      <c r="C47" s="4" t="s">
        <v>109</v>
      </c>
      <c r="D47" s="36">
        <v>113029</v>
      </c>
      <c r="E47" s="4" t="s">
        <v>8</v>
      </c>
      <c r="F47" s="4" t="s">
        <v>107</v>
      </c>
      <c r="G47" s="70" t="s">
        <v>110</v>
      </c>
      <c r="H47" s="5"/>
      <c r="I47" s="5"/>
      <c r="J47" s="5"/>
      <c r="K47" s="26"/>
      <c r="L47" s="26"/>
    </row>
    <row r="48" spans="2:12" ht="25" thickBot="1">
      <c r="B48" s="8" t="s">
        <v>111</v>
      </c>
      <c r="C48" s="4" t="s">
        <v>112</v>
      </c>
      <c r="D48" s="36">
        <v>15698</v>
      </c>
      <c r="E48" s="4" t="s">
        <v>8</v>
      </c>
      <c r="F48" s="4" t="s">
        <v>113</v>
      </c>
      <c r="G48" s="70" t="s">
        <v>114</v>
      </c>
      <c r="H48" s="5"/>
      <c r="I48" s="5"/>
      <c r="J48" s="5"/>
      <c r="K48" s="26"/>
      <c r="L48" s="26"/>
    </row>
    <row r="49" spans="2:12" ht="25" thickBot="1">
      <c r="B49" s="8" t="s">
        <v>111</v>
      </c>
      <c r="C49" s="4" t="s">
        <v>115</v>
      </c>
      <c r="D49" s="36">
        <v>15698</v>
      </c>
      <c r="E49" s="4" t="s">
        <v>8</v>
      </c>
      <c r="F49" s="4" t="s">
        <v>113</v>
      </c>
      <c r="G49" s="70" t="s">
        <v>116</v>
      </c>
      <c r="H49" s="5"/>
      <c r="I49" s="5"/>
      <c r="J49" s="5"/>
      <c r="K49" s="26"/>
      <c r="L49" s="26"/>
    </row>
    <row r="50" spans="2:12" ht="25" thickBot="1">
      <c r="B50" s="8" t="s">
        <v>111</v>
      </c>
      <c r="C50" s="4" t="s">
        <v>117</v>
      </c>
      <c r="D50" s="36">
        <v>15698</v>
      </c>
      <c r="E50" s="4" t="s">
        <v>8</v>
      </c>
      <c r="F50" s="4" t="s">
        <v>113</v>
      </c>
      <c r="G50" s="70" t="s">
        <v>118</v>
      </c>
      <c r="H50" s="5"/>
      <c r="I50" s="5"/>
      <c r="J50" s="5"/>
      <c r="K50" s="26"/>
      <c r="L50" s="26"/>
    </row>
    <row r="51" spans="2:12" ht="25" thickBot="1">
      <c r="B51" s="8" t="s">
        <v>111</v>
      </c>
      <c r="C51" s="4" t="s">
        <v>119</v>
      </c>
      <c r="D51" s="36">
        <v>15698</v>
      </c>
      <c r="E51" s="4" t="s">
        <v>8</v>
      </c>
      <c r="F51" s="4" t="s">
        <v>113</v>
      </c>
      <c r="G51" s="70" t="s">
        <v>120</v>
      </c>
      <c r="H51" s="5"/>
      <c r="I51" s="5"/>
      <c r="J51" s="5"/>
      <c r="K51" s="26"/>
      <c r="L51" s="26"/>
    </row>
    <row r="52" spans="2:12" ht="25" thickBot="1">
      <c r="B52" s="8" t="s">
        <v>111</v>
      </c>
      <c r="C52" s="4" t="s">
        <v>121</v>
      </c>
      <c r="D52" s="36">
        <v>15698</v>
      </c>
      <c r="E52" s="4" t="s">
        <v>8</v>
      </c>
      <c r="F52" s="4" t="s">
        <v>113</v>
      </c>
      <c r="G52" s="70" t="s">
        <v>122</v>
      </c>
      <c r="H52" s="5"/>
      <c r="I52" s="5"/>
      <c r="J52" s="5"/>
      <c r="K52" s="26"/>
      <c r="L52" s="26"/>
    </row>
    <row r="53" spans="2:12" ht="25" thickBot="1">
      <c r="B53" s="8" t="s">
        <v>123</v>
      </c>
      <c r="C53" s="4" t="s">
        <v>124</v>
      </c>
      <c r="D53" s="36">
        <v>116573</v>
      </c>
      <c r="E53" s="4" t="s">
        <v>8</v>
      </c>
      <c r="F53" s="4" t="s">
        <v>125</v>
      </c>
      <c r="G53" s="70" t="s">
        <v>126</v>
      </c>
      <c r="H53" s="5"/>
      <c r="I53" s="5"/>
      <c r="J53" s="5"/>
      <c r="K53" s="26"/>
      <c r="L53" s="26"/>
    </row>
    <row r="54" spans="2:12" ht="25" thickBot="1">
      <c r="B54" s="8" t="s">
        <v>123</v>
      </c>
      <c r="C54" s="4" t="s">
        <v>127</v>
      </c>
      <c r="D54" s="36">
        <v>132116</v>
      </c>
      <c r="E54" s="4" t="s">
        <v>8</v>
      </c>
      <c r="F54" s="4" t="s">
        <v>125</v>
      </c>
      <c r="G54" s="70" t="s">
        <v>128</v>
      </c>
      <c r="H54" s="5"/>
      <c r="I54" s="5"/>
      <c r="J54" s="5"/>
      <c r="K54" s="26"/>
      <c r="L54" s="26"/>
    </row>
    <row r="55" spans="2:12" ht="25" thickBot="1">
      <c r="B55" s="8" t="s">
        <v>123</v>
      </c>
      <c r="C55" s="4" t="s">
        <v>129</v>
      </c>
      <c r="D55" s="23"/>
      <c r="E55" s="4" t="s">
        <v>8</v>
      </c>
      <c r="F55" s="4" t="s">
        <v>125</v>
      </c>
      <c r="G55" s="70" t="s">
        <v>130</v>
      </c>
      <c r="H55" s="5"/>
      <c r="I55" s="5"/>
      <c r="J55" s="5"/>
      <c r="K55" s="26"/>
      <c r="L55" s="26"/>
    </row>
    <row r="56" spans="2:12" ht="25" thickBot="1">
      <c r="B56" s="8" t="s">
        <v>131</v>
      </c>
      <c r="C56" s="4" t="s">
        <v>132</v>
      </c>
      <c r="D56" s="36">
        <v>60000</v>
      </c>
      <c r="E56" s="4" t="s">
        <v>8</v>
      </c>
      <c r="F56" s="4" t="s">
        <v>133</v>
      </c>
      <c r="G56" s="70" t="s">
        <v>134</v>
      </c>
      <c r="H56" s="5"/>
      <c r="I56" s="5"/>
      <c r="J56" s="5"/>
      <c r="K56" s="26"/>
      <c r="L56" s="26"/>
    </row>
    <row r="57" spans="2:12" ht="25" thickBot="1">
      <c r="B57" s="8" t="s">
        <v>131</v>
      </c>
      <c r="C57" s="4" t="s">
        <v>124</v>
      </c>
      <c r="D57" s="36">
        <v>60000</v>
      </c>
      <c r="E57" s="4" t="s">
        <v>8</v>
      </c>
      <c r="F57" s="4" t="s">
        <v>133</v>
      </c>
      <c r="G57" s="70" t="s">
        <v>126</v>
      </c>
      <c r="H57" s="5"/>
      <c r="I57" s="5"/>
      <c r="J57" s="5"/>
      <c r="K57" s="26"/>
      <c r="L57" s="26"/>
    </row>
    <row r="58" spans="2:12" ht="25" thickBot="1">
      <c r="B58" s="8" t="s">
        <v>131</v>
      </c>
      <c r="C58" s="4" t="s">
        <v>135</v>
      </c>
      <c r="D58" s="36">
        <v>10000</v>
      </c>
      <c r="E58" s="4" t="s">
        <v>8</v>
      </c>
      <c r="F58" s="4" t="s">
        <v>133</v>
      </c>
      <c r="G58" s="70" t="s">
        <v>136</v>
      </c>
      <c r="H58" s="5"/>
      <c r="I58" s="5"/>
      <c r="J58" s="5"/>
      <c r="K58" s="26"/>
      <c r="L58" s="26"/>
    </row>
    <row r="59" spans="2:12" ht="25" thickBot="1">
      <c r="B59" s="8" t="s">
        <v>131</v>
      </c>
      <c r="C59" s="4" t="s">
        <v>137</v>
      </c>
      <c r="D59" s="36">
        <v>60000</v>
      </c>
      <c r="E59" s="4" t="s">
        <v>8</v>
      </c>
      <c r="F59" s="4" t="s">
        <v>133</v>
      </c>
      <c r="G59" s="70" t="s">
        <v>120</v>
      </c>
      <c r="H59" s="5"/>
      <c r="I59" s="5"/>
      <c r="J59" s="5"/>
      <c r="K59" s="26"/>
      <c r="L59" s="26"/>
    </row>
    <row r="60" spans="2:12" ht="25" thickBot="1">
      <c r="B60" s="8" t="s">
        <v>131</v>
      </c>
      <c r="C60" s="4" t="s">
        <v>138</v>
      </c>
      <c r="D60" s="36">
        <v>60000</v>
      </c>
      <c r="E60" s="4" t="s">
        <v>8</v>
      </c>
      <c r="F60" s="4" t="s">
        <v>133</v>
      </c>
      <c r="G60" s="70" t="s">
        <v>139</v>
      </c>
      <c r="H60" s="5"/>
      <c r="I60" s="5"/>
      <c r="J60" s="5"/>
      <c r="K60" s="26"/>
      <c r="L60" s="26"/>
    </row>
    <row r="61" spans="2:12" ht="25" thickBot="1">
      <c r="B61" s="8" t="s">
        <v>131</v>
      </c>
      <c r="C61" s="4" t="s">
        <v>140</v>
      </c>
      <c r="D61" s="36">
        <v>60000</v>
      </c>
      <c r="E61" s="4" t="s">
        <v>8</v>
      </c>
      <c r="F61" s="4" t="s">
        <v>133</v>
      </c>
      <c r="G61" s="70" t="s">
        <v>141</v>
      </c>
      <c r="H61" s="5"/>
      <c r="I61" s="5"/>
      <c r="J61" s="5"/>
      <c r="K61" s="26"/>
      <c r="L61" s="26"/>
    </row>
    <row r="62" spans="2:12" ht="25" thickBot="1">
      <c r="B62" s="13" t="s">
        <v>142</v>
      </c>
      <c r="C62" s="14" t="s">
        <v>143</v>
      </c>
      <c r="D62" s="37">
        <v>350000000</v>
      </c>
      <c r="E62" s="14" t="s">
        <v>8</v>
      </c>
      <c r="F62" s="14" t="s">
        <v>144</v>
      </c>
      <c r="G62" s="71" t="s">
        <v>30</v>
      </c>
      <c r="H62" s="5"/>
      <c r="I62" s="5"/>
      <c r="J62" s="5"/>
      <c r="K62" s="26"/>
      <c r="L62" s="26"/>
    </row>
    <row r="63" spans="2:12" ht="25" thickBot="1">
      <c r="B63" s="15" t="s">
        <v>142</v>
      </c>
      <c r="C63" s="16" t="s">
        <v>146</v>
      </c>
      <c r="D63" s="38">
        <v>60000000</v>
      </c>
      <c r="E63" s="16" t="s">
        <v>8</v>
      </c>
      <c r="F63" s="615" t="s">
        <v>147</v>
      </c>
      <c r="G63" s="72" t="s">
        <v>145</v>
      </c>
      <c r="H63" s="5"/>
      <c r="I63" s="5"/>
      <c r="J63" s="5"/>
      <c r="K63" s="26"/>
      <c r="L63" s="26"/>
    </row>
    <row r="64" spans="2:12" ht="15" thickBot="1">
      <c r="B64" s="15" t="s">
        <v>142</v>
      </c>
      <c r="C64" s="4" t="s">
        <v>148</v>
      </c>
      <c r="D64" s="23" t="s">
        <v>149</v>
      </c>
      <c r="E64" s="4" t="s">
        <v>8</v>
      </c>
      <c r="F64" s="616"/>
      <c r="G64" s="68" t="s">
        <v>30</v>
      </c>
      <c r="H64" s="5"/>
      <c r="I64" s="5"/>
      <c r="J64" s="5"/>
      <c r="K64" s="26"/>
      <c r="L64" s="26"/>
    </row>
    <row r="65" spans="2:12" ht="15" thickBot="1">
      <c r="B65" s="15" t="s">
        <v>142</v>
      </c>
      <c r="C65" s="4" t="s">
        <v>150</v>
      </c>
      <c r="D65" s="23" t="s">
        <v>151</v>
      </c>
      <c r="E65" s="4" t="s">
        <v>8</v>
      </c>
      <c r="F65" s="616"/>
      <c r="G65" s="68" t="s">
        <v>30</v>
      </c>
      <c r="H65" s="5"/>
      <c r="I65" s="5"/>
      <c r="J65" s="5"/>
      <c r="K65" s="26"/>
      <c r="L65" s="26"/>
    </row>
    <row r="66" spans="2:12" ht="37" thickBot="1">
      <c r="B66" s="15" t="s">
        <v>142</v>
      </c>
      <c r="C66" s="4" t="s">
        <v>152</v>
      </c>
      <c r="D66" s="23" t="s">
        <v>153</v>
      </c>
      <c r="E66" s="4" t="s">
        <v>8</v>
      </c>
      <c r="F66" s="616"/>
      <c r="G66" s="68" t="s">
        <v>154</v>
      </c>
      <c r="H66" s="5"/>
      <c r="I66" s="5"/>
      <c r="J66" s="5"/>
      <c r="K66" s="26"/>
      <c r="L66" s="26"/>
    </row>
    <row r="67" spans="2:12" ht="49" thickBot="1">
      <c r="B67" s="17" t="s">
        <v>142</v>
      </c>
      <c r="C67" s="4" t="s">
        <v>155</v>
      </c>
      <c r="D67" s="23" t="s">
        <v>156</v>
      </c>
      <c r="E67" s="4" t="s">
        <v>8</v>
      </c>
      <c r="F67" s="617"/>
      <c r="G67" s="68" t="s">
        <v>154</v>
      </c>
      <c r="H67" s="5"/>
      <c r="I67" s="5"/>
      <c r="J67" s="5"/>
      <c r="K67" s="26"/>
      <c r="L67" s="26"/>
    </row>
    <row r="68" spans="2:12" ht="37" thickBot="1">
      <c r="B68" s="18" t="s">
        <v>157</v>
      </c>
      <c r="C68" s="4" t="s">
        <v>158</v>
      </c>
      <c r="D68" s="23" t="s">
        <v>159</v>
      </c>
      <c r="E68" s="4"/>
      <c r="F68" s="4" t="s">
        <v>160</v>
      </c>
      <c r="G68" s="68" t="s">
        <v>161</v>
      </c>
      <c r="H68" s="5"/>
      <c r="I68" s="5"/>
      <c r="J68" s="5"/>
      <c r="K68" s="26"/>
      <c r="L68" s="26"/>
    </row>
    <row r="69" spans="2:12" ht="15" thickBot="1">
      <c r="B69" s="13" t="s">
        <v>142</v>
      </c>
      <c r="C69" s="4" t="s">
        <v>162</v>
      </c>
      <c r="D69" s="23" t="s">
        <v>163</v>
      </c>
      <c r="E69" s="4" t="s">
        <v>8</v>
      </c>
      <c r="F69" s="4" t="s">
        <v>164</v>
      </c>
      <c r="G69" s="68" t="s">
        <v>145</v>
      </c>
      <c r="H69" s="5"/>
      <c r="I69" s="5"/>
      <c r="J69" s="5"/>
      <c r="K69" s="26"/>
      <c r="L69" s="26"/>
    </row>
    <row r="70" spans="2:12" ht="15" thickBot="1">
      <c r="B70" s="17" t="s">
        <v>165</v>
      </c>
      <c r="C70" s="4" t="s">
        <v>166</v>
      </c>
      <c r="D70" s="36">
        <v>40000000</v>
      </c>
      <c r="E70" s="4" t="s">
        <v>8</v>
      </c>
      <c r="F70" s="4" t="s">
        <v>9</v>
      </c>
      <c r="G70" s="68"/>
      <c r="H70" s="5"/>
      <c r="I70" s="5"/>
      <c r="J70" s="5"/>
      <c r="K70" s="26"/>
      <c r="L70" s="26"/>
    </row>
    <row r="71" spans="2:12" ht="49" thickBot="1">
      <c r="B71" s="22" t="s">
        <v>167</v>
      </c>
      <c r="C71" s="14" t="s">
        <v>232</v>
      </c>
      <c r="D71" s="39">
        <v>500000</v>
      </c>
      <c r="E71" s="21" t="s">
        <v>8</v>
      </c>
      <c r="F71" s="21" t="s">
        <v>168</v>
      </c>
      <c r="G71" s="73" t="s">
        <v>145</v>
      </c>
      <c r="H71" s="5"/>
      <c r="I71" s="5"/>
      <c r="J71" s="5"/>
      <c r="K71" s="26"/>
      <c r="L71" s="26"/>
    </row>
    <row r="72" spans="2:12" ht="61" thickBot="1">
      <c r="B72" s="18" t="s">
        <v>169</v>
      </c>
      <c r="C72" s="4" t="s">
        <v>170</v>
      </c>
      <c r="D72" s="36">
        <v>5000000</v>
      </c>
      <c r="E72" s="4" t="s">
        <v>8</v>
      </c>
      <c r="F72" s="4" t="s">
        <v>171</v>
      </c>
      <c r="G72" s="68" t="s">
        <v>30</v>
      </c>
      <c r="H72" s="5"/>
      <c r="I72" s="5"/>
      <c r="J72" s="5"/>
      <c r="K72" s="26"/>
      <c r="L72" s="26"/>
    </row>
    <row r="73" spans="2:12" ht="25" thickBot="1">
      <c r="B73" s="13" t="s">
        <v>142</v>
      </c>
      <c r="C73" s="4" t="s">
        <v>172</v>
      </c>
      <c r="D73" s="36">
        <v>3600000</v>
      </c>
      <c r="E73" s="4" t="s">
        <v>8</v>
      </c>
      <c r="F73" s="4" t="s">
        <v>173</v>
      </c>
      <c r="G73" s="68" t="s">
        <v>30</v>
      </c>
      <c r="H73" s="5"/>
      <c r="I73" s="5"/>
      <c r="J73" s="5"/>
      <c r="K73" s="26"/>
      <c r="L73" s="26"/>
    </row>
    <row r="74" spans="2:12" ht="37" thickBot="1">
      <c r="B74" s="17" t="s">
        <v>174</v>
      </c>
      <c r="C74" s="4" t="s">
        <v>175</v>
      </c>
      <c r="D74" s="36">
        <v>30000000</v>
      </c>
      <c r="E74" s="4" t="s">
        <v>8</v>
      </c>
      <c r="F74" s="4" t="s">
        <v>176</v>
      </c>
      <c r="G74" s="74" t="s">
        <v>177</v>
      </c>
      <c r="H74" s="5"/>
      <c r="I74" s="5"/>
      <c r="J74" s="5"/>
      <c r="K74" s="26"/>
      <c r="L74" s="26"/>
    </row>
    <row r="75" spans="2:12" ht="15" thickBot="1">
      <c r="B75" s="18" t="s">
        <v>174</v>
      </c>
      <c r="C75" s="4" t="s">
        <v>178</v>
      </c>
      <c r="D75" s="4" t="s">
        <v>179</v>
      </c>
      <c r="E75" s="4"/>
      <c r="F75" s="4" t="s">
        <v>180</v>
      </c>
      <c r="G75" s="75"/>
      <c r="H75" s="5"/>
      <c r="I75" s="5"/>
      <c r="J75" s="5"/>
      <c r="K75" s="26"/>
      <c r="L75" s="26"/>
    </row>
    <row r="76" spans="2:12" ht="37" thickBot="1">
      <c r="B76" s="18" t="s">
        <v>181</v>
      </c>
      <c r="C76" s="4" t="s">
        <v>182</v>
      </c>
      <c r="D76" s="36">
        <v>2000000</v>
      </c>
      <c r="E76" s="4" t="s">
        <v>8</v>
      </c>
      <c r="F76" s="4" t="s">
        <v>183</v>
      </c>
      <c r="G76" s="74" t="s">
        <v>184</v>
      </c>
      <c r="H76" s="5"/>
      <c r="I76" s="5"/>
      <c r="J76" s="5"/>
      <c r="K76" s="26"/>
      <c r="L76" s="26"/>
    </row>
    <row r="77" spans="2:12" ht="37" thickBot="1">
      <c r="B77" s="18" t="s">
        <v>165</v>
      </c>
      <c r="C77" s="4" t="s">
        <v>185</v>
      </c>
      <c r="D77" s="23" t="s">
        <v>186</v>
      </c>
      <c r="E77" s="4" t="s">
        <v>8</v>
      </c>
      <c r="F77" s="4" t="s">
        <v>187</v>
      </c>
      <c r="G77" s="68" t="s">
        <v>188</v>
      </c>
      <c r="H77" s="5"/>
      <c r="I77" s="5"/>
      <c r="J77" s="5"/>
      <c r="K77" s="26"/>
      <c r="L77" s="26"/>
    </row>
    <row r="78" spans="2:12" ht="49" thickBot="1">
      <c r="B78" s="18" t="s">
        <v>189</v>
      </c>
      <c r="C78" s="4" t="s">
        <v>190</v>
      </c>
      <c r="D78" s="36">
        <v>2683480</v>
      </c>
      <c r="E78" s="4" t="s">
        <v>8</v>
      </c>
      <c r="F78" s="4" t="s">
        <v>191</v>
      </c>
      <c r="G78" s="68" t="s">
        <v>30</v>
      </c>
      <c r="H78" s="5"/>
      <c r="I78" s="5"/>
      <c r="J78" s="5"/>
      <c r="K78" s="26"/>
      <c r="L78" s="26"/>
    </row>
    <row r="79" spans="2:12" ht="49" thickBot="1">
      <c r="B79" s="18" t="s">
        <v>192</v>
      </c>
      <c r="C79" s="4" t="s">
        <v>193</v>
      </c>
      <c r="D79" s="36">
        <v>53670</v>
      </c>
      <c r="E79" s="4" t="s">
        <v>8</v>
      </c>
      <c r="F79" s="4" t="s">
        <v>194</v>
      </c>
      <c r="G79" s="68" t="s">
        <v>30</v>
      </c>
      <c r="H79" s="5"/>
      <c r="I79" s="5"/>
      <c r="J79" s="5"/>
      <c r="K79" s="26"/>
      <c r="L79" s="26"/>
    </row>
    <row r="80" spans="2:12" ht="49" thickBot="1">
      <c r="B80" s="18" t="s">
        <v>195</v>
      </c>
      <c r="C80" s="4" t="s">
        <v>196</v>
      </c>
      <c r="D80" s="36">
        <v>306140</v>
      </c>
      <c r="E80" s="4" t="s">
        <v>8</v>
      </c>
      <c r="F80" s="4" t="s">
        <v>84</v>
      </c>
      <c r="G80" s="70" t="s">
        <v>197</v>
      </c>
      <c r="H80" s="5"/>
      <c r="I80" s="5"/>
      <c r="J80" s="5"/>
      <c r="K80" s="26"/>
      <c r="L80" s="26"/>
    </row>
    <row r="81" spans="2:12" ht="25" thickBot="1">
      <c r="B81" s="19" t="s">
        <v>198</v>
      </c>
      <c r="C81" s="4" t="s">
        <v>199</v>
      </c>
      <c r="D81" s="36">
        <v>56514000</v>
      </c>
      <c r="E81" s="4" t="s">
        <v>8</v>
      </c>
      <c r="F81" s="4" t="s">
        <v>200</v>
      </c>
      <c r="G81" s="68" t="s">
        <v>201</v>
      </c>
      <c r="H81" s="5"/>
      <c r="I81" s="5"/>
      <c r="J81" s="5"/>
      <c r="K81" s="26"/>
      <c r="L81" s="40"/>
    </row>
    <row r="82" spans="2:12" ht="25" thickBot="1">
      <c r="B82" s="19" t="s">
        <v>198</v>
      </c>
      <c r="C82" s="4" t="s">
        <v>202</v>
      </c>
      <c r="D82" s="36">
        <v>70609000</v>
      </c>
      <c r="E82" s="4" t="s">
        <v>8</v>
      </c>
      <c r="F82" s="4" t="s">
        <v>200</v>
      </c>
      <c r="G82" s="68"/>
      <c r="H82" s="5"/>
      <c r="I82" s="5"/>
      <c r="J82" s="5"/>
      <c r="K82" s="26"/>
      <c r="L82" s="26"/>
    </row>
    <row r="83" spans="2:12" ht="25" thickBot="1">
      <c r="B83" s="19" t="s">
        <v>198</v>
      </c>
      <c r="C83" s="4" t="s">
        <v>203</v>
      </c>
      <c r="D83" s="36">
        <v>24400000</v>
      </c>
      <c r="E83" s="4" t="s">
        <v>8</v>
      </c>
      <c r="F83" s="4" t="s">
        <v>200</v>
      </c>
      <c r="G83" s="68" t="s">
        <v>201</v>
      </c>
      <c r="H83" s="5"/>
      <c r="I83" s="5"/>
      <c r="J83" s="5"/>
      <c r="K83" s="26"/>
      <c r="L83" s="26"/>
    </row>
    <row r="84" spans="2:12" ht="25" thickBot="1">
      <c r="B84" s="19" t="s">
        <v>198</v>
      </c>
      <c r="C84" s="4" t="s">
        <v>204</v>
      </c>
      <c r="D84" s="36">
        <v>50000000</v>
      </c>
      <c r="E84" s="4" t="s">
        <v>8</v>
      </c>
      <c r="F84" s="4" t="s">
        <v>200</v>
      </c>
      <c r="G84" s="68" t="s">
        <v>205</v>
      </c>
      <c r="H84" s="5"/>
      <c r="I84" s="5"/>
      <c r="J84" s="5"/>
      <c r="K84" s="26"/>
      <c r="L84" s="26"/>
    </row>
    <row r="85" spans="2:12" ht="25" thickBot="1">
      <c r="B85" s="19" t="s">
        <v>198</v>
      </c>
      <c r="C85" s="4" t="s">
        <v>206</v>
      </c>
      <c r="D85" s="36">
        <v>53380000</v>
      </c>
      <c r="E85" s="4" t="s">
        <v>8</v>
      </c>
      <c r="F85" s="4" t="s">
        <v>200</v>
      </c>
      <c r="G85" s="68" t="s">
        <v>205</v>
      </c>
      <c r="H85" s="5"/>
      <c r="I85" s="5"/>
      <c r="J85" s="5"/>
      <c r="K85" s="26"/>
      <c r="L85" s="26"/>
    </row>
    <row r="86" spans="2:12" ht="25" thickBot="1">
      <c r="B86" s="19" t="s">
        <v>198</v>
      </c>
      <c r="C86" s="4" t="s">
        <v>207</v>
      </c>
      <c r="D86" s="36">
        <v>200000000</v>
      </c>
      <c r="E86" s="4" t="s">
        <v>8</v>
      </c>
      <c r="F86" s="4" t="s">
        <v>200</v>
      </c>
      <c r="G86" s="76" t="s">
        <v>230</v>
      </c>
      <c r="H86" s="5"/>
      <c r="I86" s="5"/>
      <c r="J86" s="5"/>
      <c r="K86" s="26"/>
      <c r="L86" s="26"/>
    </row>
    <row r="87" spans="2:12" ht="25" thickBot="1">
      <c r="B87" s="19" t="s">
        <v>198</v>
      </c>
      <c r="C87" s="4" t="s">
        <v>208</v>
      </c>
      <c r="D87" s="36">
        <v>15600000</v>
      </c>
      <c r="E87" s="4" t="s">
        <v>8</v>
      </c>
      <c r="F87" s="4" t="s">
        <v>200</v>
      </c>
      <c r="G87" s="74"/>
      <c r="H87" s="5"/>
      <c r="I87" s="5"/>
      <c r="J87" s="5"/>
      <c r="K87" s="26"/>
      <c r="L87" s="26"/>
    </row>
    <row r="88" spans="2:12" ht="25" thickBot="1">
      <c r="B88" s="20" t="s">
        <v>209</v>
      </c>
      <c r="C88" s="4" t="s">
        <v>210</v>
      </c>
      <c r="D88" s="36">
        <v>4709538</v>
      </c>
      <c r="E88" s="4" t="s">
        <v>8</v>
      </c>
      <c r="F88" s="4" t="s">
        <v>211</v>
      </c>
      <c r="G88" s="75"/>
      <c r="H88" s="5"/>
      <c r="I88" s="5"/>
      <c r="J88" s="5"/>
      <c r="K88" s="26"/>
      <c r="L88" s="26"/>
    </row>
    <row r="89" spans="2:12" ht="25" thickBot="1">
      <c r="B89" s="20" t="s">
        <v>212</v>
      </c>
      <c r="C89" s="4" t="s">
        <v>213</v>
      </c>
      <c r="D89" s="36">
        <v>9098937</v>
      </c>
      <c r="E89" s="4" t="s">
        <v>8</v>
      </c>
      <c r="F89" s="4" t="s">
        <v>214</v>
      </c>
      <c r="G89" s="68" t="s">
        <v>215</v>
      </c>
      <c r="H89" s="5"/>
      <c r="I89" s="5"/>
      <c r="J89" s="5"/>
      <c r="K89" s="26"/>
      <c r="L89" s="26"/>
    </row>
    <row r="90" spans="2:12" ht="25" thickBot="1">
      <c r="B90" s="20" t="s">
        <v>212</v>
      </c>
      <c r="C90" s="4" t="s">
        <v>216</v>
      </c>
      <c r="D90" s="36">
        <v>4342571</v>
      </c>
      <c r="E90" s="4" t="s">
        <v>8</v>
      </c>
      <c r="F90" s="4" t="s">
        <v>214</v>
      </c>
      <c r="G90" s="70" t="s">
        <v>217</v>
      </c>
      <c r="H90" s="5"/>
      <c r="I90" s="5"/>
      <c r="J90" s="5"/>
      <c r="K90" s="26"/>
      <c r="L90" s="26"/>
    </row>
    <row r="91" spans="2:12" ht="15" thickBot="1">
      <c r="B91" s="20" t="s">
        <v>212</v>
      </c>
      <c r="C91" s="4" t="s">
        <v>218</v>
      </c>
      <c r="D91" s="36">
        <v>2699028</v>
      </c>
      <c r="E91" s="4" t="s">
        <v>8</v>
      </c>
      <c r="F91" s="4" t="s">
        <v>214</v>
      </c>
      <c r="G91" s="68" t="s">
        <v>219</v>
      </c>
      <c r="H91" s="5"/>
      <c r="I91" s="5"/>
      <c r="J91" s="5"/>
      <c r="K91" s="26"/>
      <c r="L91" s="26"/>
    </row>
    <row r="92" spans="2:12" ht="25" thickBot="1">
      <c r="B92" s="20" t="s">
        <v>212</v>
      </c>
      <c r="C92" s="4" t="s">
        <v>220</v>
      </c>
      <c r="D92" s="36">
        <v>2261756</v>
      </c>
      <c r="E92" s="4" t="s">
        <v>8</v>
      </c>
      <c r="F92" s="4" t="s">
        <v>214</v>
      </c>
      <c r="G92" s="68" t="s">
        <v>221</v>
      </c>
      <c r="H92" s="5"/>
      <c r="I92" s="5"/>
      <c r="J92" s="5"/>
      <c r="K92" s="26"/>
      <c r="L92" s="26"/>
    </row>
    <row r="93" spans="2:12" ht="37" thickBot="1">
      <c r="B93" s="20" t="s">
        <v>212</v>
      </c>
      <c r="C93" s="4" t="s">
        <v>222</v>
      </c>
      <c r="D93" s="36">
        <v>1355687</v>
      </c>
      <c r="E93" s="4" t="s">
        <v>8</v>
      </c>
      <c r="F93" s="4" t="s">
        <v>214</v>
      </c>
      <c r="G93" s="68" t="s">
        <v>223</v>
      </c>
      <c r="H93" s="5"/>
      <c r="I93" s="5"/>
      <c r="J93" s="5"/>
      <c r="K93" s="26"/>
      <c r="L93" s="26"/>
    </row>
  </sheetData>
  <mergeCells count="9">
    <mergeCell ref="F63:F67"/>
    <mergeCell ref="AM3:AM5"/>
    <mergeCell ref="AM6:AM8"/>
    <mergeCell ref="AM9:AM11"/>
    <mergeCell ref="AM12:AM14"/>
    <mergeCell ref="L3:L5"/>
    <mergeCell ref="L6:L8"/>
    <mergeCell ref="L9:L11"/>
    <mergeCell ref="L12:L14"/>
  </mergeCells>
  <hyperlinks>
    <hyperlink ref="I3" r:id="rId1"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4" r:id="rId2"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6" r:id="rId3"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5" r:id="rId4"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7" r:id="rId5"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8" r:id="rId6"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9" r:id="rId7"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10" r:id="rId8"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11" r:id="rId9"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12" r:id="rId10"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13" r:id="rId11"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14" r:id="rId12"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15" r:id="rId13"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16" r:id="rId14"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17" r:id="rId15"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18" r:id="rId16"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19" r:id="rId17"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20" r:id="rId18"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21" r:id="rId19"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22" r:id="rId20"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23" r:id="rId21"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24" r:id="rId22"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25" r:id="rId23"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 ref="I26" r:id="rId24" display="http://www.thegef.org/gef/project_list?keyword=&amp;countryCode=MX&amp;focalAreaCode=all&amp;agencyCode=all&amp;projectType=all&amp;fundingSource=all&amp;approvalFYFrom=all&amp;approvalFYTo=all&amp;ltgt=lt&amp;ltgtAmt=&amp;op=Search&amp;form_build_id=form-2ceb420479b455966900f6ec43c3e3e7&amp;form_id=prjsearch_searchfrm"/>
  </hyperlinks>
  <pageMargins left="0.7" right="0.7" top="0.75" bottom="0.75" header="0.3" footer="0.3"/>
  <pageSetup orientation="portrait" horizontalDpi="1200" verticalDpi="120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25" workbookViewId="0">
      <selection activeCell="D52" sqref="D52"/>
    </sheetView>
  </sheetViews>
  <sheetFormatPr baseColWidth="10" defaultRowHeight="14" x14ac:dyDescent="0"/>
  <cols>
    <col min="2" max="2" width="23" customWidth="1"/>
    <col min="3" max="3" width="12" bestFit="1" customWidth="1"/>
    <col min="6" max="6" width="36" customWidth="1"/>
    <col min="8" max="8" width="22.83203125" customWidth="1"/>
  </cols>
  <sheetData>
    <row r="1" spans="1:9" ht="15" thickBot="1">
      <c r="A1" s="1" t="s">
        <v>0</v>
      </c>
      <c r="B1" s="1" t="s">
        <v>1</v>
      </c>
      <c r="C1" s="1" t="s">
        <v>2</v>
      </c>
      <c r="D1" s="1" t="s">
        <v>3</v>
      </c>
      <c r="E1" s="1" t="s">
        <v>4</v>
      </c>
      <c r="F1" s="1" t="s">
        <v>5</v>
      </c>
      <c r="G1" s="1" t="s">
        <v>268</v>
      </c>
      <c r="H1" s="1" t="s">
        <v>248</v>
      </c>
      <c r="I1" s="1" t="s">
        <v>249</v>
      </c>
    </row>
    <row r="2" spans="1:9" ht="25" thickBot="1">
      <c r="A2" s="119" t="s">
        <v>89</v>
      </c>
      <c r="B2" s="173" t="s">
        <v>92</v>
      </c>
      <c r="C2" s="110">
        <v>245801</v>
      </c>
      <c r="D2" s="111" t="s">
        <v>8</v>
      </c>
      <c r="E2" s="173" t="s">
        <v>93</v>
      </c>
      <c r="F2" s="17" t="s">
        <v>94</v>
      </c>
      <c r="G2" s="112" t="s">
        <v>233</v>
      </c>
      <c r="H2" s="112"/>
      <c r="I2" s="112"/>
    </row>
    <row r="3" spans="1:9" ht="25" thickBot="1">
      <c r="A3" s="119" t="s">
        <v>89</v>
      </c>
      <c r="B3" s="173" t="s">
        <v>95</v>
      </c>
      <c r="C3" s="110">
        <v>348569</v>
      </c>
      <c r="D3" s="111" t="s">
        <v>8</v>
      </c>
      <c r="E3" s="173" t="s">
        <v>93</v>
      </c>
      <c r="F3" s="17" t="s">
        <v>96</v>
      </c>
      <c r="G3" s="112" t="s">
        <v>233</v>
      </c>
      <c r="H3" s="167" t="s">
        <v>318</v>
      </c>
      <c r="I3" s="112" t="s">
        <v>309</v>
      </c>
    </row>
    <row r="4" spans="1:9" ht="25" thickBot="1">
      <c r="A4" s="119" t="s">
        <v>89</v>
      </c>
      <c r="B4" s="173" t="s">
        <v>97</v>
      </c>
      <c r="C4" s="110">
        <v>195235</v>
      </c>
      <c r="D4" s="111" t="s">
        <v>8</v>
      </c>
      <c r="E4" s="173" t="s">
        <v>93</v>
      </c>
      <c r="F4" s="17" t="s">
        <v>98</v>
      </c>
      <c r="G4" s="112" t="s">
        <v>233</v>
      </c>
      <c r="H4" s="112"/>
      <c r="I4" s="112"/>
    </row>
    <row r="5" spans="1:9" ht="25" thickBot="1">
      <c r="A5" s="119" t="s">
        <v>99</v>
      </c>
      <c r="B5" s="173" t="s">
        <v>100</v>
      </c>
      <c r="C5" s="110">
        <v>253480</v>
      </c>
      <c r="D5" s="111" t="s">
        <v>8</v>
      </c>
      <c r="E5" s="173" t="s">
        <v>93</v>
      </c>
      <c r="F5" s="17" t="s">
        <v>101</v>
      </c>
      <c r="G5" s="112" t="s">
        <v>233</v>
      </c>
      <c r="H5" s="112"/>
      <c r="I5" s="112"/>
    </row>
    <row r="6" spans="1:9" ht="25" thickBot="1">
      <c r="A6" s="119" t="s">
        <v>89</v>
      </c>
      <c r="B6" s="173" t="s">
        <v>102</v>
      </c>
      <c r="C6" s="110">
        <v>162269</v>
      </c>
      <c r="D6" s="111" t="s">
        <v>8</v>
      </c>
      <c r="E6" s="173" t="s">
        <v>103</v>
      </c>
      <c r="F6" s="120" t="s">
        <v>104</v>
      </c>
      <c r="G6" s="112" t="s">
        <v>233</v>
      </c>
      <c r="H6" s="111" t="s">
        <v>319</v>
      </c>
      <c r="I6" s="112"/>
    </row>
    <row r="7" spans="1:9" ht="49" thickBot="1">
      <c r="A7" s="116" t="s">
        <v>111</v>
      </c>
      <c r="B7" s="173" t="s">
        <v>112</v>
      </c>
      <c r="C7" s="110">
        <v>15698</v>
      </c>
      <c r="D7" s="111" t="s">
        <v>8</v>
      </c>
      <c r="E7" s="173" t="s">
        <v>113</v>
      </c>
      <c r="F7" s="120" t="s">
        <v>114</v>
      </c>
      <c r="G7" s="112" t="s">
        <v>322</v>
      </c>
      <c r="H7" s="167" t="s">
        <v>411</v>
      </c>
      <c r="I7" s="112" t="s">
        <v>396</v>
      </c>
    </row>
    <row r="8" spans="1:9" ht="49" thickBot="1">
      <c r="A8" s="116" t="s">
        <v>111</v>
      </c>
      <c r="B8" s="173" t="s">
        <v>115</v>
      </c>
      <c r="C8" s="110">
        <v>15698</v>
      </c>
      <c r="D8" s="111" t="s">
        <v>8</v>
      </c>
      <c r="E8" s="173" t="s">
        <v>113</v>
      </c>
      <c r="F8" s="120" t="s">
        <v>116</v>
      </c>
      <c r="G8" s="112" t="s">
        <v>323</v>
      </c>
      <c r="H8" s="167" t="s">
        <v>411</v>
      </c>
      <c r="I8" s="112" t="s">
        <v>396</v>
      </c>
    </row>
    <row r="9" spans="1:9" ht="49" thickBot="1">
      <c r="A9" s="116" t="s">
        <v>111</v>
      </c>
      <c r="B9" s="173" t="s">
        <v>117</v>
      </c>
      <c r="C9" s="110">
        <v>15698</v>
      </c>
      <c r="D9" s="111" t="s">
        <v>8</v>
      </c>
      <c r="E9" s="173" t="s">
        <v>113</v>
      </c>
      <c r="F9" s="120" t="s">
        <v>118</v>
      </c>
      <c r="G9" s="112" t="s">
        <v>324</v>
      </c>
      <c r="H9" s="167" t="s">
        <v>411</v>
      </c>
      <c r="I9" s="112" t="s">
        <v>396</v>
      </c>
    </row>
    <row r="10" spans="1:9" ht="49" thickBot="1">
      <c r="A10" s="116" t="s">
        <v>111</v>
      </c>
      <c r="B10" s="173" t="s">
        <v>119</v>
      </c>
      <c r="C10" s="110">
        <v>15698</v>
      </c>
      <c r="D10" s="111" t="s">
        <v>8</v>
      </c>
      <c r="E10" s="173" t="s">
        <v>113</v>
      </c>
      <c r="F10" s="120" t="s">
        <v>120</v>
      </c>
      <c r="G10" s="112" t="s">
        <v>325</v>
      </c>
      <c r="H10" s="167" t="s">
        <v>411</v>
      </c>
      <c r="I10" s="112" t="s">
        <v>396</v>
      </c>
    </row>
    <row r="11" spans="1:9" ht="49" thickBot="1">
      <c r="A11" s="116" t="s">
        <v>111</v>
      </c>
      <c r="B11" s="173" t="s">
        <v>121</v>
      </c>
      <c r="C11" s="110">
        <v>15698</v>
      </c>
      <c r="D11" s="111" t="s">
        <v>8</v>
      </c>
      <c r="E11" s="173" t="s">
        <v>113</v>
      </c>
      <c r="F11" s="120" t="s">
        <v>122</v>
      </c>
      <c r="G11" s="112" t="s">
        <v>326</v>
      </c>
      <c r="H11" s="167" t="s">
        <v>411</v>
      </c>
      <c r="I11" s="112" t="s">
        <v>396</v>
      </c>
    </row>
    <row r="12" spans="1:9" ht="49" thickBot="1">
      <c r="A12" s="116" t="s">
        <v>123</v>
      </c>
      <c r="B12" s="173" t="s">
        <v>124</v>
      </c>
      <c r="C12" s="110">
        <v>116573</v>
      </c>
      <c r="D12" s="111" t="s">
        <v>8</v>
      </c>
      <c r="E12" s="173" t="s">
        <v>125</v>
      </c>
      <c r="F12" s="120" t="s">
        <v>126</v>
      </c>
      <c r="G12" s="112" t="s">
        <v>327</v>
      </c>
      <c r="H12" s="167" t="s">
        <v>411</v>
      </c>
      <c r="I12" s="112" t="s">
        <v>396</v>
      </c>
    </row>
    <row r="13" spans="1:9" ht="49" thickBot="1">
      <c r="A13" s="116" t="s">
        <v>123</v>
      </c>
      <c r="B13" s="173" t="s">
        <v>127</v>
      </c>
      <c r="C13" s="110">
        <v>132116</v>
      </c>
      <c r="D13" s="111" t="s">
        <v>8</v>
      </c>
      <c r="E13" s="173" t="s">
        <v>125</v>
      </c>
      <c r="F13" s="120" t="s">
        <v>128</v>
      </c>
      <c r="G13" s="112" t="s">
        <v>328</v>
      </c>
      <c r="H13" s="167" t="s">
        <v>411</v>
      </c>
      <c r="I13" s="112" t="s">
        <v>396</v>
      </c>
    </row>
    <row r="14" spans="1:9" ht="49" thickBot="1">
      <c r="A14" s="116" t="s">
        <v>123</v>
      </c>
      <c r="B14" s="173" t="s">
        <v>129</v>
      </c>
      <c r="C14" s="113"/>
      <c r="D14" s="111" t="s">
        <v>8</v>
      </c>
      <c r="E14" s="173" t="s">
        <v>125</v>
      </c>
      <c r="F14" s="120" t="s">
        <v>130</v>
      </c>
      <c r="G14" s="112" t="s">
        <v>329</v>
      </c>
      <c r="H14" s="167" t="s">
        <v>411</v>
      </c>
      <c r="I14" s="112" t="s">
        <v>396</v>
      </c>
    </row>
    <row r="15" spans="1:9" ht="46" thickBot="1">
      <c r="A15" s="186" t="s">
        <v>198</v>
      </c>
      <c r="B15" s="188" t="s">
        <v>424</v>
      </c>
      <c r="C15" s="189" t="s">
        <v>428</v>
      </c>
      <c r="D15" s="190" t="s">
        <v>8</v>
      </c>
      <c r="E15" s="190" t="s">
        <v>237</v>
      </c>
      <c r="F15" s="191" t="s">
        <v>426</v>
      </c>
      <c r="G15" s="190"/>
      <c r="H15" s="190"/>
      <c r="I15" s="190"/>
    </row>
    <row r="16" spans="1:9" ht="61" customHeight="1" thickBot="1">
      <c r="A16" s="187" t="s">
        <v>198</v>
      </c>
      <c r="B16" s="192" t="s">
        <v>425</v>
      </c>
      <c r="C16" s="189" t="s">
        <v>429</v>
      </c>
      <c r="D16" s="190" t="s">
        <v>8</v>
      </c>
      <c r="E16" s="190" t="s">
        <v>237</v>
      </c>
      <c r="F16" s="191" t="s">
        <v>427</v>
      </c>
      <c r="G16" s="190"/>
      <c r="H16" s="190"/>
      <c r="I16" s="190"/>
    </row>
  </sheetData>
  <hyperlinks>
    <hyperlink ref="H3" r:id="rId1"/>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I26" sqref="I26"/>
    </sheetView>
  </sheetViews>
  <sheetFormatPr baseColWidth="10" defaultRowHeight="14" x14ac:dyDescent="0"/>
  <cols>
    <col min="2" max="2" width="22" customWidth="1"/>
  </cols>
  <sheetData>
    <row r="1" spans="1:3">
      <c r="A1" s="317" t="s">
        <v>515</v>
      </c>
      <c r="B1" s="317" t="s">
        <v>516</v>
      </c>
      <c r="C1" s="317" t="s">
        <v>235</v>
      </c>
    </row>
    <row r="2" spans="1:3" ht="28">
      <c r="A2" s="280" t="s">
        <v>479</v>
      </c>
      <c r="B2" s="310">
        <v>1164350000</v>
      </c>
      <c r="C2" s="313">
        <v>0.47</v>
      </c>
    </row>
    <row r="3" spans="1:3">
      <c r="A3" s="280" t="s">
        <v>84</v>
      </c>
      <c r="B3" s="309">
        <v>651428188</v>
      </c>
      <c r="C3" s="304">
        <v>0.26167000000000001</v>
      </c>
    </row>
    <row r="4" spans="1:3">
      <c r="A4" s="280" t="s">
        <v>198</v>
      </c>
      <c r="B4" s="310">
        <v>470500000</v>
      </c>
      <c r="C4" s="304">
        <v>0.18898999999999999</v>
      </c>
    </row>
    <row r="5" spans="1:3" ht="42">
      <c r="A5" s="280" t="s">
        <v>526</v>
      </c>
      <c r="B5" s="310">
        <v>92775210</v>
      </c>
      <c r="C5" s="304">
        <v>3.7260000000000001E-2</v>
      </c>
    </row>
    <row r="6" spans="1:3">
      <c r="A6" s="280" t="s">
        <v>9</v>
      </c>
      <c r="B6" s="312">
        <v>31824563</v>
      </c>
      <c r="C6" s="304">
        <v>1.2800000000000001E-2</v>
      </c>
    </row>
    <row r="7" spans="1:3">
      <c r="A7" s="280" t="s">
        <v>512</v>
      </c>
      <c r="B7" s="297">
        <v>29100000</v>
      </c>
      <c r="C7" s="304">
        <v>1.1679999999999999E-2</v>
      </c>
    </row>
    <row r="8" spans="1:3">
      <c r="A8" s="280" t="s">
        <v>514</v>
      </c>
      <c r="B8" s="318">
        <v>49482667</v>
      </c>
      <c r="C8" s="315">
        <v>1.9900000000000001E-2</v>
      </c>
    </row>
    <row r="9" spans="1:3">
      <c r="A9" s="280" t="s">
        <v>265</v>
      </c>
      <c r="B9" s="318">
        <f>SUM(B2:B8)</f>
        <v>2489460628</v>
      </c>
      <c r="C9" s="319">
        <f>SUM(C2:C8)</f>
        <v>1.0023</v>
      </c>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2" sqref="A2:A8"/>
    </sheetView>
  </sheetViews>
  <sheetFormatPr baseColWidth="10" defaultRowHeight="14" x14ac:dyDescent="0"/>
  <cols>
    <col min="1" max="1" width="13.33203125" customWidth="1"/>
    <col min="2" max="2" width="14" style="63" customWidth="1"/>
    <col min="4" max="4" width="16.6640625" customWidth="1"/>
    <col min="6" max="7" width="13.33203125" customWidth="1"/>
    <col min="8" max="8" width="13.5" customWidth="1"/>
  </cols>
  <sheetData>
    <row r="1" spans="1:8" s="133" customFormat="1" ht="51" customHeight="1">
      <c r="A1" s="320" t="s">
        <v>518</v>
      </c>
      <c r="B1" s="321" t="s">
        <v>519</v>
      </c>
      <c r="C1" s="320" t="s">
        <v>249</v>
      </c>
      <c r="D1" s="320" t="s">
        <v>520</v>
      </c>
      <c r="E1" s="320" t="s">
        <v>521</v>
      </c>
      <c r="F1" s="320" t="s">
        <v>522</v>
      </c>
      <c r="G1" s="320" t="s">
        <v>523</v>
      </c>
      <c r="H1" s="320" t="s">
        <v>524</v>
      </c>
    </row>
    <row r="2" spans="1:8" ht="30" customHeight="1">
      <c r="A2" s="280" t="s">
        <v>382</v>
      </c>
      <c r="B2" s="322"/>
      <c r="C2" s="50"/>
      <c r="D2" s="50"/>
      <c r="E2" s="50"/>
      <c r="F2" s="50"/>
      <c r="G2" s="50"/>
      <c r="H2" s="50"/>
    </row>
    <row r="3" spans="1:8" ht="36" customHeight="1">
      <c r="A3" s="280" t="s">
        <v>84</v>
      </c>
      <c r="B3" s="322"/>
      <c r="C3" s="50"/>
      <c r="D3" s="50"/>
      <c r="E3" s="50"/>
      <c r="F3" s="50"/>
      <c r="G3" s="50"/>
      <c r="H3" s="50"/>
    </row>
    <row r="4" spans="1:8" ht="41" customHeight="1">
      <c r="A4" s="280" t="s">
        <v>198</v>
      </c>
      <c r="B4" s="322"/>
      <c r="C4" s="50"/>
      <c r="D4" s="50"/>
      <c r="E4" s="50"/>
      <c r="F4" s="50"/>
      <c r="G4" s="50"/>
      <c r="H4" s="50"/>
    </row>
    <row r="5" spans="1:8" ht="37" customHeight="1">
      <c r="A5" s="280" t="s">
        <v>485</v>
      </c>
      <c r="B5" s="322"/>
      <c r="C5" s="50"/>
      <c r="D5" s="50"/>
      <c r="E5" s="50"/>
      <c r="F5" s="50"/>
      <c r="G5" s="50"/>
      <c r="H5" s="50"/>
    </row>
    <row r="6" spans="1:8" ht="39" customHeight="1">
      <c r="A6" s="280" t="s">
        <v>9</v>
      </c>
      <c r="B6" s="322"/>
      <c r="C6" s="50"/>
      <c r="D6" s="50"/>
      <c r="E6" s="50"/>
      <c r="F6" s="50"/>
      <c r="G6" s="50"/>
      <c r="H6" s="50"/>
    </row>
    <row r="7" spans="1:8" ht="49" customHeight="1">
      <c r="A7" s="280" t="s">
        <v>512</v>
      </c>
      <c r="B7" s="322"/>
      <c r="C7" s="50"/>
      <c r="D7" s="50"/>
      <c r="E7" s="50"/>
      <c r="F7" s="50"/>
      <c r="G7" s="50"/>
      <c r="H7" s="50"/>
    </row>
    <row r="8" spans="1:8" ht="53" customHeight="1">
      <c r="A8" s="316" t="s">
        <v>107</v>
      </c>
      <c r="B8" s="322"/>
      <c r="C8" s="50"/>
      <c r="D8" s="50"/>
      <c r="E8" s="50"/>
      <c r="F8" s="50"/>
      <c r="G8" s="50"/>
      <c r="H8" s="50"/>
    </row>
    <row r="12" spans="1:8">
      <c r="C12" t="s">
        <v>525</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8" workbookViewId="0">
      <selection activeCell="G24" sqref="G24"/>
    </sheetView>
  </sheetViews>
  <sheetFormatPr baseColWidth="10" defaultRowHeight="14" x14ac:dyDescent="0"/>
  <cols>
    <col min="1" max="1" width="22.6640625" customWidth="1"/>
    <col min="2" max="2" width="19.1640625" customWidth="1"/>
    <col min="3" max="3" width="17.1640625" customWidth="1"/>
    <col min="4" max="4" width="13.1640625" bestFit="1" customWidth="1"/>
    <col min="5" max="5" width="13" bestFit="1" customWidth="1"/>
    <col min="6" max="6" width="19.6640625" customWidth="1"/>
    <col min="7" max="7" width="28.83203125" customWidth="1"/>
    <col min="8" max="8" width="33.33203125" customWidth="1"/>
    <col min="9" max="9" width="25" customWidth="1"/>
  </cols>
  <sheetData>
    <row r="1" spans="1:8" ht="61" thickBot="1">
      <c r="A1" s="356" t="s">
        <v>515</v>
      </c>
      <c r="B1" s="357" t="s">
        <v>581</v>
      </c>
      <c r="C1" s="357" t="s">
        <v>582</v>
      </c>
      <c r="D1" s="387" t="s">
        <v>583</v>
      </c>
      <c r="E1" s="357" t="s">
        <v>584</v>
      </c>
      <c r="F1" s="357" t="s">
        <v>585</v>
      </c>
      <c r="G1" s="357" t="s">
        <v>586</v>
      </c>
      <c r="H1" s="358" t="s">
        <v>587</v>
      </c>
    </row>
    <row r="2" spans="1:8" ht="57" thickBot="1">
      <c r="A2" s="359" t="s">
        <v>661</v>
      </c>
      <c r="B2" s="360">
        <v>8</v>
      </c>
      <c r="C2" s="360">
        <v>14</v>
      </c>
      <c r="D2" s="393">
        <v>39820561</v>
      </c>
      <c r="E2" s="379">
        <v>90481386</v>
      </c>
      <c r="F2" s="362" t="s">
        <v>667</v>
      </c>
      <c r="G2" s="363" t="s">
        <v>630</v>
      </c>
      <c r="H2" s="363" t="s">
        <v>623</v>
      </c>
    </row>
    <row r="3" spans="1:8" ht="85" thickBot="1">
      <c r="A3" s="359" t="s">
        <v>588</v>
      </c>
      <c r="B3" s="360">
        <v>3</v>
      </c>
      <c r="C3" s="360">
        <v>4</v>
      </c>
      <c r="D3" s="368">
        <v>279728</v>
      </c>
      <c r="E3" s="471">
        <v>446287</v>
      </c>
      <c r="F3" s="370" t="s">
        <v>668</v>
      </c>
      <c r="G3" s="363" t="s">
        <v>664</v>
      </c>
      <c r="H3" s="364" t="s">
        <v>589</v>
      </c>
    </row>
    <row r="4" spans="1:8" ht="71" thickBot="1">
      <c r="A4" s="359" t="s">
        <v>597</v>
      </c>
      <c r="B4" s="360">
        <v>4</v>
      </c>
      <c r="C4" s="360">
        <v>3</v>
      </c>
      <c r="D4" s="394">
        <v>651734328</v>
      </c>
      <c r="E4" s="370">
        <v>651428188</v>
      </c>
      <c r="F4" s="360" t="s">
        <v>622</v>
      </c>
      <c r="G4" s="363" t="s">
        <v>598</v>
      </c>
      <c r="H4" s="366" t="s">
        <v>599</v>
      </c>
    </row>
    <row r="5" spans="1:8" ht="29" thickBot="1">
      <c r="A5" s="359" t="s">
        <v>602</v>
      </c>
      <c r="B5" s="360">
        <v>5</v>
      </c>
      <c r="C5" s="360">
        <v>5</v>
      </c>
      <c r="D5" s="368">
        <v>78490</v>
      </c>
      <c r="E5" s="390">
        <v>78490</v>
      </c>
      <c r="F5" s="360">
        <v>0</v>
      </c>
      <c r="G5" s="363" t="s">
        <v>603</v>
      </c>
      <c r="H5" s="364" t="s">
        <v>604</v>
      </c>
    </row>
    <row r="6" spans="1:8" ht="29" thickBot="1">
      <c r="A6" s="371" t="s">
        <v>479</v>
      </c>
      <c r="B6" s="372">
        <v>9</v>
      </c>
      <c r="C6" s="372">
        <v>9</v>
      </c>
      <c r="D6" s="368">
        <v>1159420000</v>
      </c>
      <c r="E6" s="391">
        <v>1164550000</v>
      </c>
      <c r="F6" s="360" t="s">
        <v>669</v>
      </c>
      <c r="G6" s="363" t="s">
        <v>610</v>
      </c>
      <c r="H6" s="373" t="s">
        <v>599</v>
      </c>
    </row>
    <row r="7" spans="1:8" ht="43" thickBot="1">
      <c r="A7" s="359" t="s">
        <v>593</v>
      </c>
      <c r="B7" s="360">
        <v>6</v>
      </c>
      <c r="C7" s="360">
        <v>6</v>
      </c>
      <c r="D7" s="368">
        <v>310000</v>
      </c>
      <c r="E7" s="390">
        <v>680627</v>
      </c>
      <c r="F7" s="362" t="s">
        <v>621</v>
      </c>
      <c r="G7" s="365" t="s">
        <v>624</v>
      </c>
      <c r="H7" s="364" t="s">
        <v>594</v>
      </c>
    </row>
    <row r="8" spans="1:8" ht="43" thickBot="1">
      <c r="A8" s="359" t="s">
        <v>590</v>
      </c>
      <c r="B8" s="360">
        <v>7</v>
      </c>
      <c r="C8" s="360">
        <v>7</v>
      </c>
      <c r="D8" s="368">
        <v>470503000</v>
      </c>
      <c r="E8" s="391">
        <v>470500000</v>
      </c>
      <c r="F8" s="360" t="s">
        <v>620</v>
      </c>
      <c r="G8" s="363" t="s">
        <v>591</v>
      </c>
      <c r="H8" s="364" t="s">
        <v>592</v>
      </c>
    </row>
    <row r="9" spans="1:8" ht="57" thickBot="1">
      <c r="A9" s="359" t="s">
        <v>600</v>
      </c>
      <c r="B9" s="360">
        <v>26</v>
      </c>
      <c r="C9" s="369">
        <v>9</v>
      </c>
      <c r="D9" s="368">
        <v>250168450</v>
      </c>
      <c r="E9" s="470">
        <v>38814899</v>
      </c>
      <c r="F9" s="362" t="s">
        <v>619</v>
      </c>
      <c r="G9" s="363" t="s">
        <v>670</v>
      </c>
      <c r="H9" s="364" t="s">
        <v>601</v>
      </c>
    </row>
    <row r="10" spans="1:8" ht="43" thickBot="1">
      <c r="A10" s="359" t="s">
        <v>656</v>
      </c>
      <c r="B10" s="360">
        <v>1</v>
      </c>
      <c r="C10" s="366">
        <v>1</v>
      </c>
      <c r="D10" s="368">
        <v>5000000</v>
      </c>
      <c r="E10" s="367">
        <v>5610000</v>
      </c>
      <c r="F10" s="362" t="s">
        <v>666</v>
      </c>
      <c r="G10" s="363" t="s">
        <v>665</v>
      </c>
      <c r="H10" s="364" t="s">
        <v>599</v>
      </c>
    </row>
    <row r="11" spans="1:8" ht="29" thickBot="1">
      <c r="A11" s="359" t="s">
        <v>605</v>
      </c>
      <c r="B11" s="360">
        <v>1</v>
      </c>
      <c r="C11" s="360">
        <v>1</v>
      </c>
      <c r="D11" s="367">
        <v>500000</v>
      </c>
      <c r="E11" s="370">
        <v>470682</v>
      </c>
      <c r="F11" s="362" t="s">
        <v>618</v>
      </c>
      <c r="G11" s="363" t="s">
        <v>625</v>
      </c>
      <c r="H11" s="364" t="s">
        <v>599</v>
      </c>
    </row>
    <row r="12" spans="1:8" ht="29" thickBot="1">
      <c r="A12" s="359" t="s">
        <v>606</v>
      </c>
      <c r="B12" s="360">
        <v>1</v>
      </c>
      <c r="C12" s="360">
        <v>1</v>
      </c>
      <c r="D12" s="367">
        <v>4709538</v>
      </c>
      <c r="E12" s="370">
        <v>4709538</v>
      </c>
      <c r="F12" s="360">
        <v>0</v>
      </c>
      <c r="G12" s="364" t="s">
        <v>599</v>
      </c>
      <c r="H12" s="364" t="s">
        <v>604</v>
      </c>
    </row>
    <row r="13" spans="1:8" ht="43" thickBot="1">
      <c r="A13" s="371" t="s">
        <v>611</v>
      </c>
      <c r="B13" s="372">
        <v>1</v>
      </c>
      <c r="C13" s="372">
        <v>1</v>
      </c>
      <c r="D13" s="368">
        <v>2683480</v>
      </c>
      <c r="E13" s="370">
        <v>2680000</v>
      </c>
      <c r="F13" s="362" t="s">
        <v>617</v>
      </c>
      <c r="G13" s="363" t="s">
        <v>609</v>
      </c>
      <c r="H13" s="373" t="s">
        <v>599</v>
      </c>
    </row>
    <row r="14" spans="1:8" ht="16" thickBot="1">
      <c r="A14" s="371" t="s">
        <v>487</v>
      </c>
      <c r="B14" s="372">
        <v>1</v>
      </c>
      <c r="C14" s="372">
        <v>1</v>
      </c>
      <c r="D14" s="368">
        <v>291500</v>
      </c>
      <c r="E14" s="370">
        <v>291500</v>
      </c>
      <c r="F14" s="372">
        <v>0</v>
      </c>
      <c r="G14" s="363" t="s">
        <v>612</v>
      </c>
      <c r="H14" s="373" t="s">
        <v>599</v>
      </c>
    </row>
    <row r="15" spans="1:8" ht="29" thickBot="1">
      <c r="A15" s="359" t="s">
        <v>183</v>
      </c>
      <c r="B15" s="360">
        <v>1</v>
      </c>
      <c r="C15" s="360">
        <v>1</v>
      </c>
      <c r="D15" s="388">
        <v>2000000</v>
      </c>
      <c r="E15" s="370">
        <v>2000000</v>
      </c>
      <c r="F15" s="360">
        <v>0</v>
      </c>
      <c r="G15" s="363" t="s">
        <v>607</v>
      </c>
      <c r="H15" s="364" t="s">
        <v>608</v>
      </c>
    </row>
    <row r="16" spans="1:8" ht="43" thickBot="1">
      <c r="A16" s="359" t="s">
        <v>543</v>
      </c>
      <c r="B16" s="360">
        <v>1</v>
      </c>
      <c r="C16" s="360">
        <v>1</v>
      </c>
      <c r="D16" s="368">
        <v>15000000</v>
      </c>
      <c r="E16" s="370">
        <v>14936445</v>
      </c>
      <c r="F16" s="360" t="s">
        <v>616</v>
      </c>
      <c r="G16" s="363" t="s">
        <v>609</v>
      </c>
      <c r="H16" s="364" t="s">
        <v>599</v>
      </c>
    </row>
    <row r="17" spans="1:8" ht="29" thickBot="1">
      <c r="A17" s="371" t="s">
        <v>481</v>
      </c>
      <c r="B17" s="372">
        <v>9</v>
      </c>
      <c r="C17" s="372">
        <v>9</v>
      </c>
      <c r="D17" s="368">
        <v>1678949</v>
      </c>
      <c r="E17" s="390">
        <v>1678949</v>
      </c>
      <c r="F17" s="360">
        <v>0</v>
      </c>
      <c r="G17" s="363" t="s">
        <v>599</v>
      </c>
      <c r="H17" s="364" t="s">
        <v>604</v>
      </c>
    </row>
    <row r="18" spans="1:8" ht="29" thickBot="1">
      <c r="A18" s="371" t="s">
        <v>628</v>
      </c>
      <c r="B18" s="372">
        <v>0</v>
      </c>
      <c r="C18" s="469">
        <v>1</v>
      </c>
      <c r="D18" s="362">
        <v>0</v>
      </c>
      <c r="E18" s="388">
        <v>2012461</v>
      </c>
      <c r="F18" s="372" t="s">
        <v>662</v>
      </c>
      <c r="G18" s="363" t="s">
        <v>663</v>
      </c>
      <c r="H18" s="364"/>
    </row>
    <row r="19" spans="1:8" ht="57" thickBot="1">
      <c r="A19" s="375" t="s">
        <v>482</v>
      </c>
      <c r="B19" s="369">
        <v>5</v>
      </c>
      <c r="C19" s="369">
        <v>4</v>
      </c>
      <c r="D19" s="368">
        <v>19757979</v>
      </c>
      <c r="E19" s="392">
        <v>16563749</v>
      </c>
      <c r="F19" s="361" t="s">
        <v>615</v>
      </c>
      <c r="G19" s="363" t="s">
        <v>595</v>
      </c>
      <c r="H19" s="378" t="s">
        <v>596</v>
      </c>
    </row>
    <row r="20" spans="1:8" ht="30" customHeight="1" thickBot="1">
      <c r="A20" s="374" t="s">
        <v>176</v>
      </c>
      <c r="B20" s="376">
        <v>2</v>
      </c>
      <c r="C20" s="389">
        <v>2</v>
      </c>
      <c r="D20" s="368">
        <v>30000000</v>
      </c>
      <c r="E20" s="390">
        <v>29100000</v>
      </c>
      <c r="F20" s="367" t="s">
        <v>614</v>
      </c>
      <c r="G20" s="377" t="s">
        <v>610</v>
      </c>
      <c r="H20" s="373" t="s">
        <v>599</v>
      </c>
    </row>
    <row r="21" spans="1:8" s="386" customFormat="1" ht="16" thickBot="1">
      <c r="A21" s="380" t="s">
        <v>613</v>
      </c>
      <c r="B21" s="381">
        <f>SUM(B2:B20)</f>
        <v>91</v>
      </c>
      <c r="C21" s="381">
        <v>79</v>
      </c>
      <c r="D21" s="382">
        <f>SUM(D2:D20)</f>
        <v>2653936003</v>
      </c>
      <c r="E21" s="385">
        <f>SUM(E2:E20)</f>
        <v>2497033201</v>
      </c>
      <c r="F21" s="385" t="s">
        <v>671</v>
      </c>
      <c r="G21" s="383"/>
      <c r="H21" s="384"/>
    </row>
  </sheetData>
  <pageMargins left="0.75" right="0.75" top="1" bottom="1" header="0.5" footer="0.5"/>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K27"/>
  <sheetViews>
    <sheetView workbookViewId="0">
      <selection activeCell="D28" sqref="D28"/>
    </sheetView>
  </sheetViews>
  <sheetFormatPr baseColWidth="10" defaultRowHeight="14" x14ac:dyDescent="0"/>
  <cols>
    <col min="8" max="8" width="19.6640625" customWidth="1"/>
    <col min="9" max="9" width="18.83203125" customWidth="1"/>
    <col min="10" max="10" width="15.1640625" customWidth="1"/>
    <col min="11" max="11" width="27.33203125" customWidth="1"/>
    <col min="12" max="12" width="14" customWidth="1"/>
  </cols>
  <sheetData>
    <row r="8" spans="8:11">
      <c r="H8" s="317" t="s">
        <v>786</v>
      </c>
      <c r="I8" s="317" t="s">
        <v>706</v>
      </c>
      <c r="J8" s="317" t="s">
        <v>787</v>
      </c>
      <c r="K8" s="50"/>
    </row>
    <row r="9" spans="8:11">
      <c r="H9" s="317" t="s">
        <v>784</v>
      </c>
      <c r="I9" s="678">
        <v>12831688301</v>
      </c>
      <c r="J9" s="50"/>
      <c r="K9" s="50"/>
    </row>
    <row r="10" spans="8:11">
      <c r="H10" s="50" t="s">
        <v>777</v>
      </c>
      <c r="I10" s="49">
        <v>3907228466</v>
      </c>
      <c r="J10" s="49"/>
      <c r="K10" s="50"/>
    </row>
    <row r="11" spans="8:11">
      <c r="H11" s="50" t="s">
        <v>778</v>
      </c>
      <c r="I11" s="49">
        <v>7110724255</v>
      </c>
      <c r="J11" s="50"/>
      <c r="K11" s="50"/>
    </row>
    <row r="12" spans="8:11">
      <c r="H12" s="50" t="s">
        <v>779</v>
      </c>
      <c r="I12" s="49">
        <v>1813735580</v>
      </c>
      <c r="J12" s="50"/>
      <c r="K12" s="50"/>
    </row>
    <row r="13" spans="8:11">
      <c r="H13" s="317" t="s">
        <v>780</v>
      </c>
      <c r="I13" s="678">
        <v>54241566172</v>
      </c>
      <c r="J13" s="49">
        <f>I9+I13</f>
        <v>67073254473</v>
      </c>
      <c r="K13" s="50"/>
    </row>
    <row r="14" spans="8:11">
      <c r="H14" s="50"/>
      <c r="I14" s="50"/>
      <c r="J14" s="679">
        <v>62667015216</v>
      </c>
      <c r="K14" s="50" t="s">
        <v>785</v>
      </c>
    </row>
    <row r="15" spans="8:11">
      <c r="H15" s="50" t="s">
        <v>781</v>
      </c>
      <c r="I15" s="49">
        <v>4553898691</v>
      </c>
      <c r="J15" s="49">
        <f>J14*100/J13</f>
        <v>93.430706036824688</v>
      </c>
      <c r="K15" s="49" t="s">
        <v>235</v>
      </c>
    </row>
    <row r="16" spans="8:11">
      <c r="H16" s="50" t="s">
        <v>782</v>
      </c>
      <c r="I16" s="49">
        <v>47199052003</v>
      </c>
      <c r="J16" s="50"/>
      <c r="K16" s="50"/>
    </row>
    <row r="17" spans="4:11">
      <c r="H17" s="50" t="s">
        <v>783</v>
      </c>
      <c r="I17" s="49">
        <v>2488615478</v>
      </c>
      <c r="J17" s="50"/>
      <c r="K17" s="50"/>
    </row>
    <row r="19" spans="4:11">
      <c r="I19" s="32"/>
    </row>
    <row r="21" spans="4:11">
      <c r="I21" s="32"/>
    </row>
    <row r="26" spans="4:11">
      <c r="D26">
        <v>36370</v>
      </c>
    </row>
    <row r="27" spans="4:11">
      <c r="D27">
        <v>39212</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0"/>
  <sheetViews>
    <sheetView topLeftCell="B1" workbookViewId="0">
      <selection activeCell="C3" sqref="C3"/>
    </sheetView>
  </sheetViews>
  <sheetFormatPr baseColWidth="10" defaultRowHeight="14" x14ac:dyDescent="0"/>
  <cols>
    <col min="2" max="2" width="26.5" customWidth="1"/>
    <col min="6" max="6" width="19.33203125" customWidth="1"/>
    <col min="8" max="8" width="29.6640625" customWidth="1"/>
    <col min="9" max="9" width="28.83203125" customWidth="1"/>
    <col min="36" max="36" width="17.6640625" customWidth="1"/>
  </cols>
  <sheetData>
    <row r="1" spans="1:39" ht="49" thickBot="1">
      <c r="A1" s="1" t="s">
        <v>0</v>
      </c>
      <c r="B1" s="1" t="s">
        <v>1</v>
      </c>
      <c r="C1" s="1" t="s">
        <v>2</v>
      </c>
      <c r="D1" s="1" t="s">
        <v>3</v>
      </c>
      <c r="E1" s="1" t="s">
        <v>4</v>
      </c>
      <c r="F1" s="1" t="s">
        <v>5</v>
      </c>
      <c r="G1" s="1" t="s">
        <v>268</v>
      </c>
      <c r="H1" s="1" t="s">
        <v>248</v>
      </c>
      <c r="I1" s="1" t="s">
        <v>249</v>
      </c>
      <c r="J1" s="24"/>
      <c r="K1" s="24"/>
      <c r="M1" s="41" t="s">
        <v>6</v>
      </c>
      <c r="N1" s="22" t="s">
        <v>165</v>
      </c>
      <c r="O1" s="42" t="s">
        <v>52</v>
      </c>
      <c r="P1" s="42" t="s">
        <v>55</v>
      </c>
      <c r="Q1" s="13" t="s">
        <v>142</v>
      </c>
      <c r="R1" s="43" t="s">
        <v>59</v>
      </c>
      <c r="S1" s="44" t="s">
        <v>82</v>
      </c>
      <c r="T1" s="45" t="s">
        <v>89</v>
      </c>
      <c r="U1" s="46" t="s">
        <v>123</v>
      </c>
      <c r="V1" s="46" t="s">
        <v>105</v>
      </c>
      <c r="W1" s="46" t="s">
        <v>111</v>
      </c>
      <c r="X1" s="46" t="s">
        <v>131</v>
      </c>
      <c r="Y1" s="13" t="s">
        <v>157</v>
      </c>
      <c r="Z1" s="22" t="s">
        <v>167</v>
      </c>
      <c r="AA1" s="13" t="s">
        <v>169</v>
      </c>
      <c r="AB1" s="22" t="s">
        <v>174</v>
      </c>
      <c r="AC1" s="13" t="s">
        <v>181</v>
      </c>
      <c r="AD1" s="13" t="s">
        <v>189</v>
      </c>
      <c r="AE1" s="13" t="s">
        <v>192</v>
      </c>
      <c r="AF1" s="13" t="s">
        <v>195</v>
      </c>
      <c r="AG1" s="47" t="s">
        <v>198</v>
      </c>
      <c r="AH1" s="48" t="s">
        <v>209</v>
      </c>
      <c r="AI1" s="48" t="s">
        <v>212</v>
      </c>
    </row>
    <row r="2" spans="1:39" ht="29" thickBot="1">
      <c r="A2" s="103" t="s">
        <v>6</v>
      </c>
      <c r="B2" s="206" t="s">
        <v>7</v>
      </c>
      <c r="C2" s="110">
        <v>49350000</v>
      </c>
      <c r="D2" s="111" t="s">
        <v>8</v>
      </c>
      <c r="E2" s="111" t="s">
        <v>9</v>
      </c>
      <c r="F2" s="104" t="s">
        <v>10</v>
      </c>
      <c r="G2" s="212" t="s">
        <v>269</v>
      </c>
      <c r="H2" s="213" t="s">
        <v>307</v>
      </c>
      <c r="I2" s="111" t="s">
        <v>250</v>
      </c>
      <c r="J2" s="25"/>
      <c r="K2" s="618" t="s">
        <v>227</v>
      </c>
      <c r="L2" s="29" t="s">
        <v>233</v>
      </c>
      <c r="M2" s="49">
        <f>SUM(C2+C3+C4+C5+C8+C9+C10+C11+C13+C16+C17+C22+C24)</f>
        <v>152919690</v>
      </c>
      <c r="N2" s="50"/>
      <c r="O2" s="50"/>
      <c r="P2" s="50"/>
      <c r="Q2" s="50"/>
      <c r="R2" s="49">
        <f>SUM(C29+C31+C34)</f>
        <v>15511949</v>
      </c>
      <c r="S2" s="50"/>
      <c r="T2" s="50"/>
      <c r="U2" s="50"/>
      <c r="V2" s="50"/>
      <c r="W2" s="50"/>
      <c r="X2" s="50"/>
      <c r="Y2" s="50"/>
      <c r="Z2" s="51"/>
      <c r="AA2" s="50"/>
      <c r="AB2" s="50"/>
      <c r="AC2" s="50"/>
      <c r="AD2" s="50"/>
      <c r="AE2" s="50"/>
      <c r="AF2" s="50"/>
      <c r="AG2" s="107">
        <v>454903000</v>
      </c>
      <c r="AH2" s="50"/>
      <c r="AI2" s="49">
        <f>SUM(C88+C90+C92)</f>
        <v>13153652</v>
      </c>
      <c r="AJ2" s="32">
        <f t="shared" ref="AJ2:AJ14" si="0">SUM(M2:AI2)</f>
        <v>636488291</v>
      </c>
      <c r="AK2" s="29" t="s">
        <v>233</v>
      </c>
      <c r="AL2" s="618" t="s">
        <v>227</v>
      </c>
      <c r="AM2" s="61">
        <v>0.23982800000000001</v>
      </c>
    </row>
    <row r="3" spans="1:39" ht="61" thickBot="1">
      <c r="A3" s="103" t="s">
        <v>6</v>
      </c>
      <c r="B3" s="206" t="s">
        <v>11</v>
      </c>
      <c r="C3" s="110">
        <v>306000</v>
      </c>
      <c r="D3" s="111" t="s">
        <v>8</v>
      </c>
      <c r="E3" s="111" t="s">
        <v>9</v>
      </c>
      <c r="F3" s="104" t="s">
        <v>12</v>
      </c>
      <c r="G3" s="212" t="s">
        <v>277</v>
      </c>
      <c r="H3" s="213" t="s">
        <v>283</v>
      </c>
      <c r="I3" s="111" t="s">
        <v>252</v>
      </c>
      <c r="J3" s="25"/>
      <c r="K3" s="618"/>
      <c r="L3" s="30" t="s">
        <v>225</v>
      </c>
      <c r="M3" s="49">
        <f>SUM(C6+C7)</f>
        <v>12030000</v>
      </c>
      <c r="N3" s="50"/>
      <c r="O3" s="50"/>
      <c r="P3" s="50"/>
      <c r="Q3" s="50"/>
      <c r="R3" s="50"/>
      <c r="S3" s="50"/>
      <c r="T3" s="49">
        <f>C44</f>
        <v>162269</v>
      </c>
      <c r="U3" s="50"/>
      <c r="V3" s="50"/>
      <c r="W3" s="50"/>
      <c r="X3" s="50"/>
      <c r="Y3" s="50"/>
      <c r="Z3" s="50"/>
      <c r="AA3" s="50"/>
      <c r="AB3" s="50"/>
      <c r="AC3" s="50"/>
      <c r="AD3" s="50"/>
      <c r="AE3" s="50"/>
      <c r="AF3" s="50"/>
      <c r="AG3" s="50"/>
      <c r="AH3" s="50"/>
      <c r="AI3" s="50"/>
      <c r="AJ3" s="32">
        <f t="shared" si="0"/>
        <v>12192269</v>
      </c>
      <c r="AK3" s="30" t="s">
        <v>225</v>
      </c>
      <c r="AL3" s="618"/>
      <c r="AM3" s="61">
        <v>4.5900000000000003E-3</v>
      </c>
    </row>
    <row r="4" spans="1:39" ht="37" thickBot="1">
      <c r="A4" s="103" t="s">
        <v>6</v>
      </c>
      <c r="B4" s="206" t="s">
        <v>308</v>
      </c>
      <c r="C4" s="110">
        <v>10000000</v>
      </c>
      <c r="D4" s="111" t="s">
        <v>8</v>
      </c>
      <c r="E4" s="111" t="s">
        <v>9</v>
      </c>
      <c r="F4" s="104" t="s">
        <v>14</v>
      </c>
      <c r="G4" s="212" t="s">
        <v>270</v>
      </c>
      <c r="H4" s="213" t="s">
        <v>284</v>
      </c>
      <c r="I4" s="111" t="s">
        <v>253</v>
      </c>
      <c r="J4" s="25"/>
      <c r="K4" s="618"/>
      <c r="L4" s="31" t="s">
        <v>226</v>
      </c>
      <c r="M4" s="49">
        <f>SUM(C14+C18+C21+C25)</f>
        <v>14607540</v>
      </c>
      <c r="N4" s="50"/>
      <c r="O4" s="50"/>
      <c r="P4" s="50"/>
      <c r="Q4" s="50"/>
      <c r="R4" s="50"/>
      <c r="S4" s="50"/>
      <c r="T4" s="50"/>
      <c r="U4" s="50"/>
      <c r="V4" s="50"/>
      <c r="W4" s="50"/>
      <c r="X4" s="50"/>
      <c r="Y4" s="50"/>
      <c r="Z4" s="50"/>
      <c r="AA4" s="50"/>
      <c r="AB4" s="50"/>
      <c r="AC4" s="50"/>
      <c r="AD4" s="50"/>
      <c r="AE4" s="50"/>
      <c r="AF4" s="50"/>
      <c r="AG4" s="49">
        <f>C86</f>
        <v>15600000</v>
      </c>
      <c r="AH4" s="50"/>
      <c r="AI4" s="50"/>
      <c r="AJ4" s="32">
        <f t="shared" si="0"/>
        <v>30207540</v>
      </c>
      <c r="AK4" s="31" t="s">
        <v>226</v>
      </c>
      <c r="AL4" s="618"/>
      <c r="AM4" s="61">
        <v>1.1379999999999999E-2</v>
      </c>
    </row>
    <row r="5" spans="1:39" ht="29" thickBot="1">
      <c r="A5" s="103" t="s">
        <v>6</v>
      </c>
      <c r="B5" s="206" t="s">
        <v>15</v>
      </c>
      <c r="C5" s="110">
        <v>8700000</v>
      </c>
      <c r="D5" s="111" t="s">
        <v>8</v>
      </c>
      <c r="E5" s="111" t="s">
        <v>9</v>
      </c>
      <c r="F5" s="104" t="s">
        <v>16</v>
      </c>
      <c r="G5" s="214" t="s">
        <v>233</v>
      </c>
      <c r="H5" s="213" t="s">
        <v>285</v>
      </c>
      <c r="I5" s="111" t="s">
        <v>253</v>
      </c>
      <c r="J5" s="25"/>
      <c r="K5" s="619" t="s">
        <v>228</v>
      </c>
      <c r="L5" s="29" t="s">
        <v>233</v>
      </c>
      <c r="M5" s="49">
        <f>SUM(C12+C15)</f>
        <v>15000000</v>
      </c>
      <c r="N5" s="50"/>
      <c r="O5" s="50"/>
      <c r="P5" s="49">
        <f>C27</f>
        <v>450000000</v>
      </c>
      <c r="Q5" s="50"/>
      <c r="R5" s="49">
        <f>SUM(C28+C33+C35)</f>
        <v>20002029</v>
      </c>
      <c r="S5" s="49">
        <f>SUM(C37+C38)</f>
        <v>684288</v>
      </c>
      <c r="T5" s="50"/>
      <c r="U5" s="50"/>
      <c r="V5" s="50"/>
      <c r="W5" s="50"/>
      <c r="X5" s="50"/>
      <c r="Y5" s="50"/>
      <c r="Z5" s="50"/>
      <c r="AA5" s="50"/>
      <c r="AB5" s="50"/>
      <c r="AC5" s="50"/>
      <c r="AD5" s="50"/>
      <c r="AE5" s="50"/>
      <c r="AF5" s="50"/>
      <c r="AG5" s="50"/>
      <c r="AH5" s="50"/>
      <c r="AI5" s="49">
        <f>C91</f>
        <v>2261756</v>
      </c>
      <c r="AJ5" s="32">
        <f t="shared" si="0"/>
        <v>487948073</v>
      </c>
      <c r="AK5" s="29" t="s">
        <v>233</v>
      </c>
      <c r="AL5" s="619" t="s">
        <v>228</v>
      </c>
      <c r="AM5" s="61">
        <v>0.18385000000000001</v>
      </c>
    </row>
    <row r="6" spans="1:39" ht="29" thickBot="1">
      <c r="A6" s="103" t="s">
        <v>6</v>
      </c>
      <c r="B6" s="206" t="s">
        <v>17</v>
      </c>
      <c r="C6" s="110">
        <v>6230000</v>
      </c>
      <c r="D6" s="111" t="s">
        <v>8</v>
      </c>
      <c r="E6" s="111" t="s">
        <v>9</v>
      </c>
      <c r="F6" s="113" t="s">
        <v>18</v>
      </c>
      <c r="G6" s="212" t="s">
        <v>271</v>
      </c>
      <c r="H6" s="213" t="s">
        <v>286</v>
      </c>
      <c r="I6" s="111" t="s">
        <v>253</v>
      </c>
      <c r="J6" s="25"/>
      <c r="K6" s="619"/>
      <c r="L6" s="30" t="s">
        <v>225</v>
      </c>
      <c r="M6" s="50"/>
      <c r="N6" s="50"/>
      <c r="O6" s="50"/>
      <c r="P6" s="50"/>
      <c r="Q6" s="50"/>
      <c r="R6" s="50"/>
      <c r="S6" s="50"/>
      <c r="T6" s="50"/>
      <c r="U6" s="50"/>
      <c r="V6" s="50"/>
      <c r="W6" s="50"/>
      <c r="X6" s="50"/>
      <c r="Y6" s="50"/>
      <c r="Z6" s="50"/>
      <c r="AA6" s="50"/>
      <c r="AB6" s="50"/>
      <c r="AC6" s="50"/>
      <c r="AD6" s="50"/>
      <c r="AE6" s="50"/>
      <c r="AF6" s="50"/>
      <c r="AG6" s="50"/>
      <c r="AH6" s="50"/>
      <c r="AI6" s="49">
        <f>C89</f>
        <v>4342571</v>
      </c>
      <c r="AJ6" s="32">
        <f t="shared" si="0"/>
        <v>4342571</v>
      </c>
      <c r="AK6" s="30" t="s">
        <v>225</v>
      </c>
      <c r="AL6" s="619"/>
      <c r="AM6" s="61">
        <v>1.6360000000000001E-3</v>
      </c>
    </row>
    <row r="7" spans="1:39" ht="37" thickBot="1">
      <c r="A7" s="103" t="s">
        <v>6</v>
      </c>
      <c r="B7" s="206" t="s">
        <v>19</v>
      </c>
      <c r="C7" s="110">
        <v>5800000</v>
      </c>
      <c r="D7" s="111" t="s">
        <v>8</v>
      </c>
      <c r="E7" s="111" t="s">
        <v>9</v>
      </c>
      <c r="F7" s="113" t="s">
        <v>20</v>
      </c>
      <c r="G7" s="212" t="s">
        <v>272</v>
      </c>
      <c r="H7" s="213" t="s">
        <v>287</v>
      </c>
      <c r="I7" s="111" t="s">
        <v>253</v>
      </c>
      <c r="J7" s="25"/>
      <c r="K7" s="619"/>
      <c r="L7" s="31" t="s">
        <v>226</v>
      </c>
      <c r="M7" s="50"/>
      <c r="N7" s="50"/>
      <c r="O7" s="50"/>
      <c r="P7" s="50"/>
      <c r="Q7" s="50"/>
      <c r="R7" s="50"/>
      <c r="S7" s="50"/>
      <c r="T7" s="50"/>
      <c r="U7" s="50"/>
      <c r="V7" s="50"/>
      <c r="W7" s="50"/>
      <c r="X7" s="50"/>
      <c r="Y7" s="50"/>
      <c r="Z7" s="50"/>
      <c r="AA7" s="50"/>
      <c r="AB7" s="50"/>
      <c r="AC7" s="50"/>
      <c r="AD7" s="50"/>
      <c r="AE7" s="50"/>
      <c r="AF7" s="50"/>
      <c r="AG7" s="50"/>
      <c r="AH7" s="50"/>
      <c r="AI7" s="50"/>
      <c r="AJ7" s="32">
        <f t="shared" si="0"/>
        <v>0</v>
      </c>
      <c r="AK7" s="31" t="s">
        <v>226</v>
      </c>
      <c r="AL7" s="619"/>
      <c r="AM7" s="61">
        <v>0</v>
      </c>
    </row>
    <row r="8" spans="1:39" ht="37" thickBot="1">
      <c r="A8" s="103" t="s">
        <v>6</v>
      </c>
      <c r="B8" s="206" t="s">
        <v>21</v>
      </c>
      <c r="C8" s="110">
        <v>4736000</v>
      </c>
      <c r="D8" s="111" t="s">
        <v>8</v>
      </c>
      <c r="E8" s="111" t="s">
        <v>9</v>
      </c>
      <c r="F8" s="104" t="s">
        <v>22</v>
      </c>
      <c r="G8" s="214" t="s">
        <v>233</v>
      </c>
      <c r="H8" s="213" t="s">
        <v>288</v>
      </c>
      <c r="I8" s="111" t="s">
        <v>309</v>
      </c>
      <c r="J8" s="25"/>
      <c r="K8" s="620" t="s">
        <v>229</v>
      </c>
      <c r="L8" s="29" t="s">
        <v>233</v>
      </c>
      <c r="M8" s="50"/>
      <c r="N8" s="50"/>
      <c r="O8" s="49">
        <f>C26</f>
        <v>291500</v>
      </c>
      <c r="P8" s="50"/>
      <c r="Q8" s="50"/>
      <c r="R8" s="49">
        <f>SUM(C30+C32)</f>
        <v>4306583</v>
      </c>
      <c r="S8" s="49">
        <f>C36</f>
        <v>650743900</v>
      </c>
      <c r="T8" s="49">
        <f>SUM(C39+C40+C41+C42+C43)</f>
        <v>1267991</v>
      </c>
      <c r="U8" s="50"/>
      <c r="V8" s="50"/>
      <c r="W8" s="50"/>
      <c r="X8" s="50"/>
      <c r="Y8" s="50"/>
      <c r="Z8" s="50"/>
      <c r="AA8" s="50"/>
      <c r="AB8" s="50"/>
      <c r="AC8" s="50"/>
      <c r="AD8" s="50"/>
      <c r="AE8" s="50"/>
      <c r="AF8" s="50"/>
      <c r="AG8" s="50"/>
      <c r="AH8" s="50"/>
      <c r="AI8" s="50"/>
      <c r="AJ8" s="32">
        <f t="shared" si="0"/>
        <v>656609974</v>
      </c>
      <c r="AK8" s="29" t="s">
        <v>233</v>
      </c>
      <c r="AL8" s="620" t="s">
        <v>229</v>
      </c>
      <c r="AM8" s="61">
        <v>0.24740000000000001</v>
      </c>
    </row>
    <row r="9" spans="1:39" ht="29" thickBot="1">
      <c r="A9" s="103" t="s">
        <v>6</v>
      </c>
      <c r="B9" s="206" t="s">
        <v>23</v>
      </c>
      <c r="C9" s="110">
        <v>25000000</v>
      </c>
      <c r="D9" s="111" t="s">
        <v>8</v>
      </c>
      <c r="E9" s="111" t="s">
        <v>9</v>
      </c>
      <c r="F9" s="104" t="s">
        <v>22</v>
      </c>
      <c r="G9" s="214" t="s">
        <v>233</v>
      </c>
      <c r="H9" s="213" t="s">
        <v>289</v>
      </c>
      <c r="I9" s="111" t="s">
        <v>250</v>
      </c>
      <c r="J9" s="25"/>
      <c r="K9" s="620"/>
      <c r="L9" s="30" t="s">
        <v>225</v>
      </c>
      <c r="M9" s="50"/>
      <c r="N9" s="50"/>
      <c r="O9" s="50"/>
      <c r="P9" s="50"/>
      <c r="Q9" s="50"/>
      <c r="R9" s="50"/>
      <c r="S9" s="50"/>
      <c r="T9" s="50"/>
      <c r="U9" s="49">
        <f>SUM(C52:C54)</f>
        <v>248689</v>
      </c>
      <c r="V9" s="49">
        <f>SUM(C45:C46)</f>
        <v>226058</v>
      </c>
      <c r="W9" s="49">
        <f>SUM(C47:C51)</f>
        <v>78490</v>
      </c>
      <c r="X9" s="49">
        <f>SUM(C55:C60)</f>
        <v>310000</v>
      </c>
      <c r="Y9" s="50"/>
      <c r="Z9" s="50"/>
      <c r="AA9" s="50"/>
      <c r="AB9" s="50"/>
      <c r="AC9" s="50"/>
      <c r="AD9" s="50"/>
      <c r="AE9" s="50"/>
      <c r="AF9" s="50"/>
      <c r="AG9" s="50"/>
      <c r="AH9" s="50"/>
      <c r="AI9" s="50"/>
      <c r="AJ9" s="32">
        <f t="shared" si="0"/>
        <v>863237</v>
      </c>
      <c r="AK9" s="30" t="s">
        <v>225</v>
      </c>
      <c r="AL9" s="620"/>
      <c r="AM9" s="61">
        <v>3.2499999999999999E-4</v>
      </c>
    </row>
    <row r="10" spans="1:39" ht="49" thickBot="1">
      <c r="A10" s="103" t="s">
        <v>6</v>
      </c>
      <c r="B10" s="206" t="s">
        <v>24</v>
      </c>
      <c r="C10" s="110">
        <v>15000000</v>
      </c>
      <c r="D10" s="111" t="s">
        <v>8</v>
      </c>
      <c r="E10" s="111" t="s">
        <v>9</v>
      </c>
      <c r="F10" s="104" t="s">
        <v>22</v>
      </c>
      <c r="G10" s="212" t="s">
        <v>273</v>
      </c>
      <c r="H10" s="213" t="s">
        <v>290</v>
      </c>
      <c r="I10" s="111" t="s">
        <v>250</v>
      </c>
      <c r="J10" s="25"/>
      <c r="K10" s="620"/>
      <c r="L10" s="31" t="s">
        <v>226</v>
      </c>
      <c r="M10" s="49">
        <f>SUM(C19+C20+C23)</f>
        <v>8711220</v>
      </c>
      <c r="N10" s="50"/>
      <c r="O10" s="50"/>
      <c r="P10" s="50"/>
      <c r="Q10" s="50"/>
      <c r="R10" s="50"/>
      <c r="S10" s="50"/>
      <c r="T10" s="50"/>
      <c r="U10" s="50"/>
      <c r="V10" s="50"/>
      <c r="W10" s="50"/>
      <c r="X10" s="50"/>
      <c r="Y10" s="50"/>
      <c r="Z10" s="50"/>
      <c r="AA10" s="50"/>
      <c r="AB10" s="50"/>
      <c r="AC10" s="50"/>
      <c r="AD10" s="50"/>
      <c r="AE10" s="50"/>
      <c r="AF10" s="50"/>
      <c r="AG10" s="50"/>
      <c r="AH10" s="49">
        <f>C87</f>
        <v>4709538</v>
      </c>
      <c r="AI10" s="50"/>
      <c r="AJ10" s="32">
        <f t="shared" si="0"/>
        <v>13420758</v>
      </c>
      <c r="AK10" s="31" t="s">
        <v>226</v>
      </c>
      <c r="AL10" s="620"/>
      <c r="AM10" s="61">
        <v>5.0499999999999998E-3</v>
      </c>
    </row>
    <row r="11" spans="1:39" ht="29" thickBot="1">
      <c r="A11" s="103" t="s">
        <v>6</v>
      </c>
      <c r="B11" s="206" t="s">
        <v>25</v>
      </c>
      <c r="C11" s="110">
        <v>1000000</v>
      </c>
      <c r="D11" s="111" t="s">
        <v>8</v>
      </c>
      <c r="E11" s="111" t="s">
        <v>9</v>
      </c>
      <c r="F11" s="104" t="s">
        <v>26</v>
      </c>
      <c r="G11" s="212" t="s">
        <v>274</v>
      </c>
      <c r="H11" s="213" t="s">
        <v>291</v>
      </c>
      <c r="I11" s="111" t="s">
        <v>250</v>
      </c>
      <c r="J11" s="25"/>
      <c r="K11" s="621" t="s">
        <v>231</v>
      </c>
      <c r="L11" s="29" t="s">
        <v>224</v>
      </c>
      <c r="M11" s="50"/>
      <c r="N11" s="215">
        <v>46900000</v>
      </c>
      <c r="O11" s="50"/>
      <c r="P11" s="50"/>
      <c r="Q11" s="141">
        <v>709420000</v>
      </c>
      <c r="R11" s="50"/>
      <c r="S11" s="50"/>
      <c r="T11" s="50"/>
      <c r="U11" s="50"/>
      <c r="V11" s="50"/>
      <c r="W11" s="50"/>
      <c r="X11" s="50"/>
      <c r="Y11" s="49">
        <v>15000000</v>
      </c>
      <c r="Z11" s="50"/>
      <c r="AA11" s="49">
        <f>C71</f>
        <v>5000000</v>
      </c>
      <c r="AB11" s="50"/>
      <c r="AC11" s="50"/>
      <c r="AD11" s="49">
        <f>C77</f>
        <v>2683480</v>
      </c>
      <c r="AE11" s="49">
        <f>C78</f>
        <v>53670</v>
      </c>
      <c r="AF11" s="50"/>
      <c r="AG11" s="50"/>
      <c r="AH11" s="50"/>
      <c r="AI11" s="50"/>
      <c r="AJ11" s="32">
        <f t="shared" si="0"/>
        <v>779057150</v>
      </c>
      <c r="AK11" s="29" t="s">
        <v>224</v>
      </c>
      <c r="AL11" s="621" t="s">
        <v>231</v>
      </c>
      <c r="AM11" s="61">
        <v>0.29354000000000002</v>
      </c>
    </row>
    <row r="12" spans="1:39" ht="29" thickBot="1">
      <c r="A12" s="103" t="s">
        <v>6</v>
      </c>
      <c r="B12" s="206" t="s">
        <v>27</v>
      </c>
      <c r="C12" s="110">
        <v>10500000</v>
      </c>
      <c r="D12" s="111" t="s">
        <v>8</v>
      </c>
      <c r="E12" s="111" t="s">
        <v>9</v>
      </c>
      <c r="F12" s="104" t="s">
        <v>28</v>
      </c>
      <c r="G12" s="214" t="s">
        <v>233</v>
      </c>
      <c r="H12" s="213" t="s">
        <v>292</v>
      </c>
      <c r="I12" s="111" t="s">
        <v>250</v>
      </c>
      <c r="J12" s="25"/>
      <c r="K12" s="621"/>
      <c r="L12" s="30" t="s">
        <v>225</v>
      </c>
      <c r="M12" s="50"/>
      <c r="N12" s="50"/>
      <c r="O12" s="50"/>
      <c r="P12" s="50"/>
      <c r="Q12" s="50"/>
      <c r="R12" s="50"/>
      <c r="S12" s="50"/>
      <c r="T12" s="50"/>
      <c r="U12" s="50"/>
      <c r="V12" s="50"/>
      <c r="W12" s="50"/>
      <c r="X12" s="50"/>
      <c r="Y12" s="50"/>
      <c r="Z12" s="50"/>
      <c r="AA12" s="50"/>
      <c r="AB12" s="50"/>
      <c r="AC12" s="50"/>
      <c r="AD12" s="50"/>
      <c r="AE12" s="50"/>
      <c r="AF12" s="49">
        <f>C79</f>
        <v>306140</v>
      </c>
      <c r="AG12" s="50"/>
      <c r="AH12" s="50"/>
      <c r="AI12" s="50"/>
      <c r="AJ12" s="32">
        <f t="shared" si="0"/>
        <v>306140</v>
      </c>
      <c r="AK12" s="30" t="s">
        <v>225</v>
      </c>
      <c r="AL12" s="621"/>
      <c r="AM12" s="61">
        <v>1E-4</v>
      </c>
    </row>
    <row r="13" spans="1:39" ht="61" thickBot="1">
      <c r="A13" s="103" t="s">
        <v>6</v>
      </c>
      <c r="B13" s="206" t="s">
        <v>29</v>
      </c>
      <c r="C13" s="110">
        <v>5000000</v>
      </c>
      <c r="D13" s="111" t="s">
        <v>8</v>
      </c>
      <c r="E13" s="111" t="s">
        <v>9</v>
      </c>
      <c r="F13" s="104" t="s">
        <v>30</v>
      </c>
      <c r="G13" s="212" t="s">
        <v>275</v>
      </c>
      <c r="H13" s="213" t="s">
        <v>293</v>
      </c>
      <c r="I13" s="111" t="s">
        <v>252</v>
      </c>
      <c r="J13" s="25"/>
      <c r="K13" s="621"/>
      <c r="L13" s="31" t="s">
        <v>226</v>
      </c>
      <c r="M13" s="50"/>
      <c r="N13" s="50"/>
      <c r="O13" s="50"/>
      <c r="P13" s="50"/>
      <c r="Q13" s="50"/>
      <c r="R13" s="50"/>
      <c r="S13" s="50"/>
      <c r="T13" s="50"/>
      <c r="U13" s="50"/>
      <c r="V13" s="50"/>
      <c r="W13" s="50"/>
      <c r="X13" s="50"/>
      <c r="Y13" s="50"/>
      <c r="Z13" s="49">
        <f>C70</f>
        <v>500000</v>
      </c>
      <c r="AA13" s="50"/>
      <c r="AB13" s="49">
        <f>C73</f>
        <v>30000000</v>
      </c>
      <c r="AC13" s="49">
        <f>C75</f>
        <v>2000000</v>
      </c>
      <c r="AD13" s="50"/>
      <c r="AE13" s="50"/>
      <c r="AF13" s="50"/>
      <c r="AG13" s="50"/>
      <c r="AH13" s="50"/>
      <c r="AI13" s="50"/>
      <c r="AJ13" s="32">
        <f t="shared" si="0"/>
        <v>32500000</v>
      </c>
      <c r="AK13" s="31" t="s">
        <v>226</v>
      </c>
      <c r="AL13" s="621"/>
      <c r="AM13" s="61">
        <v>1.2245000000000001E-2</v>
      </c>
    </row>
    <row r="14" spans="1:39" ht="29" thickBot="1">
      <c r="A14" s="103" t="s">
        <v>6</v>
      </c>
      <c r="B14" s="206" t="s">
        <v>31</v>
      </c>
      <c r="C14" s="110">
        <v>2707540</v>
      </c>
      <c r="D14" s="111" t="s">
        <v>8</v>
      </c>
      <c r="E14" s="111" t="s">
        <v>9</v>
      </c>
      <c r="F14" s="104" t="s">
        <v>12</v>
      </c>
      <c r="G14" s="214" t="s">
        <v>233</v>
      </c>
      <c r="H14" s="213" t="s">
        <v>294</v>
      </c>
      <c r="I14" s="111" t="s">
        <v>310</v>
      </c>
      <c r="J14" s="25"/>
      <c r="K14" s="52"/>
      <c r="L14" s="25"/>
      <c r="M14" s="32">
        <f>SUM(M2:M13)</f>
        <v>203268450</v>
      </c>
      <c r="N14" s="32">
        <v>46900000</v>
      </c>
      <c r="O14" s="32">
        <f>SUM(O2:O13)</f>
        <v>291500</v>
      </c>
      <c r="P14" s="32">
        <f t="shared" ref="P14:AI14" si="1">SUM(P2:P13)</f>
        <v>450000000</v>
      </c>
      <c r="Q14" s="32">
        <f>SUM(Q2:Q13)</f>
        <v>709420000</v>
      </c>
      <c r="R14" s="32">
        <f t="shared" si="1"/>
        <v>39820561</v>
      </c>
      <c r="S14" s="32">
        <f t="shared" si="1"/>
        <v>651428188</v>
      </c>
      <c r="T14" s="32">
        <f t="shared" si="1"/>
        <v>1430260</v>
      </c>
      <c r="U14" s="32">
        <f>SUM(U2:U13)</f>
        <v>248689</v>
      </c>
      <c r="V14" s="32">
        <f t="shared" si="1"/>
        <v>226058</v>
      </c>
      <c r="W14" s="32">
        <f t="shared" si="1"/>
        <v>78490</v>
      </c>
      <c r="X14" s="32">
        <f t="shared" si="1"/>
        <v>310000</v>
      </c>
      <c r="Y14" s="32">
        <f t="shared" si="1"/>
        <v>15000000</v>
      </c>
      <c r="Z14" s="32">
        <f t="shared" si="1"/>
        <v>500000</v>
      </c>
      <c r="AA14" s="32">
        <f t="shared" si="1"/>
        <v>5000000</v>
      </c>
      <c r="AB14" s="32">
        <f t="shared" si="1"/>
        <v>30000000</v>
      </c>
      <c r="AC14" s="32">
        <f t="shared" si="1"/>
        <v>2000000</v>
      </c>
      <c r="AD14" s="32">
        <f t="shared" si="1"/>
        <v>2683480</v>
      </c>
      <c r="AE14" s="32">
        <f t="shared" si="1"/>
        <v>53670</v>
      </c>
      <c r="AF14" s="32">
        <f t="shared" si="1"/>
        <v>306140</v>
      </c>
      <c r="AG14" s="32">
        <f t="shared" si="1"/>
        <v>470503000</v>
      </c>
      <c r="AH14" s="32">
        <f t="shared" si="1"/>
        <v>4709538</v>
      </c>
      <c r="AI14" s="32">
        <f t="shared" si="1"/>
        <v>19757979</v>
      </c>
      <c r="AJ14" s="108">
        <f t="shared" si="0"/>
        <v>2653936003</v>
      </c>
      <c r="AM14" s="62">
        <f>SUM(AM2:AM13)</f>
        <v>0.99994400000000006</v>
      </c>
    </row>
    <row r="15" spans="1:39" ht="49" thickBot="1">
      <c r="A15" s="103" t="s">
        <v>6</v>
      </c>
      <c r="B15" s="206" t="s">
        <v>32</v>
      </c>
      <c r="C15" s="110">
        <v>4500000</v>
      </c>
      <c r="D15" s="111" t="s">
        <v>8</v>
      </c>
      <c r="E15" s="111" t="s">
        <v>9</v>
      </c>
      <c r="F15" s="104" t="s">
        <v>12</v>
      </c>
      <c r="G15" s="212" t="s">
        <v>276</v>
      </c>
      <c r="H15" s="213" t="s">
        <v>295</v>
      </c>
      <c r="I15" s="111" t="s">
        <v>310</v>
      </c>
      <c r="J15" s="25"/>
      <c r="K15" s="25"/>
      <c r="M15" s="53" t="s">
        <v>6</v>
      </c>
      <c r="N15" s="22" t="s">
        <v>165</v>
      </c>
      <c r="O15" s="54" t="s">
        <v>52</v>
      </c>
      <c r="P15" s="54" t="s">
        <v>55</v>
      </c>
      <c r="Q15" s="22" t="s">
        <v>142</v>
      </c>
      <c r="R15" s="55" t="s">
        <v>59</v>
      </c>
      <c r="S15" s="56" t="s">
        <v>82</v>
      </c>
      <c r="T15" s="57" t="s">
        <v>89</v>
      </c>
      <c r="U15" s="58" t="s">
        <v>123</v>
      </c>
      <c r="V15" s="58" t="s">
        <v>105</v>
      </c>
      <c r="W15" s="58" t="s">
        <v>111</v>
      </c>
      <c r="X15" s="58" t="s">
        <v>131</v>
      </c>
      <c r="Y15" s="22" t="s">
        <v>157</v>
      </c>
      <c r="Z15" s="22" t="s">
        <v>167</v>
      </c>
      <c r="AA15" s="22" t="s">
        <v>169</v>
      </c>
      <c r="AB15" s="22" t="s">
        <v>174</v>
      </c>
      <c r="AC15" s="22" t="s">
        <v>181</v>
      </c>
      <c r="AD15" s="22" t="s">
        <v>189</v>
      </c>
      <c r="AE15" s="22" t="s">
        <v>192</v>
      </c>
      <c r="AF15" s="22" t="s">
        <v>195</v>
      </c>
      <c r="AG15" s="59" t="s">
        <v>198</v>
      </c>
      <c r="AH15" s="60" t="s">
        <v>209</v>
      </c>
      <c r="AI15" s="60" t="s">
        <v>212</v>
      </c>
    </row>
    <row r="16" spans="1:39" ht="29" thickBot="1">
      <c r="A16" s="103" t="s">
        <v>6</v>
      </c>
      <c r="B16" s="206" t="s">
        <v>33</v>
      </c>
      <c r="C16" s="110">
        <v>7118600</v>
      </c>
      <c r="D16" s="111" t="s">
        <v>8</v>
      </c>
      <c r="E16" s="111" t="s">
        <v>9</v>
      </c>
      <c r="F16" s="104" t="s">
        <v>22</v>
      </c>
      <c r="G16" s="214" t="s">
        <v>233</v>
      </c>
      <c r="H16" s="213" t="s">
        <v>296</v>
      </c>
      <c r="I16" s="111" t="s">
        <v>310</v>
      </c>
      <c r="J16" s="25"/>
      <c r="K16" s="25"/>
      <c r="L16" s="25" t="s">
        <v>234</v>
      </c>
      <c r="M16" s="623">
        <f>SUM(M14:N14)</f>
        <v>250168450</v>
      </c>
      <c r="N16" s="623"/>
      <c r="O16" s="49">
        <v>291500</v>
      </c>
      <c r="P16" s="624">
        <f>SUM(P14:Q14)</f>
        <v>1159420000</v>
      </c>
      <c r="Q16" s="624"/>
      <c r="R16" s="49">
        <v>39820561</v>
      </c>
      <c r="S16" s="49">
        <v>651428188</v>
      </c>
      <c r="T16" s="623">
        <f>SUM(T14:U14)</f>
        <v>1678949</v>
      </c>
      <c r="U16" s="623"/>
      <c r="V16" s="49">
        <v>226058</v>
      </c>
      <c r="W16" s="49">
        <v>78490</v>
      </c>
      <c r="X16" s="49">
        <v>310000</v>
      </c>
      <c r="Y16" s="49">
        <v>15000000</v>
      </c>
      <c r="Z16" s="49">
        <v>500000</v>
      </c>
      <c r="AA16" s="49">
        <v>5000000</v>
      </c>
      <c r="AB16" s="49">
        <v>30000000</v>
      </c>
      <c r="AC16" s="49">
        <v>2000000</v>
      </c>
      <c r="AD16" s="49">
        <v>2683480</v>
      </c>
      <c r="AE16" s="49">
        <v>53670</v>
      </c>
      <c r="AF16" s="49">
        <v>306140</v>
      </c>
      <c r="AG16" s="49">
        <v>470503000</v>
      </c>
      <c r="AH16" s="49">
        <v>4709538</v>
      </c>
      <c r="AI16" s="49">
        <v>19757979</v>
      </c>
      <c r="AJ16" s="32"/>
    </row>
    <row r="17" spans="1:36" ht="37" thickBot="1">
      <c r="A17" s="103" t="s">
        <v>6</v>
      </c>
      <c r="B17" s="206" t="s">
        <v>34</v>
      </c>
      <c r="C17" s="110">
        <v>909090</v>
      </c>
      <c r="D17" s="111" t="s">
        <v>8</v>
      </c>
      <c r="E17" s="111" t="s">
        <v>9</v>
      </c>
      <c r="F17" s="104" t="s">
        <v>35</v>
      </c>
      <c r="G17" s="214" t="s">
        <v>233</v>
      </c>
      <c r="H17" s="213" t="s">
        <v>297</v>
      </c>
      <c r="I17" s="111" t="s">
        <v>252</v>
      </c>
      <c r="J17" s="25"/>
      <c r="K17" s="25"/>
      <c r="L17" s="25" t="s">
        <v>235</v>
      </c>
      <c r="M17" s="625">
        <v>9.4259999999999997E-2</v>
      </c>
      <c r="N17" s="625"/>
      <c r="O17" s="61">
        <v>1E-4</v>
      </c>
      <c r="P17" s="625">
        <v>0.43686000000000003</v>
      </c>
      <c r="Q17" s="625"/>
      <c r="R17" s="61">
        <v>1.4999999999999999E-2</v>
      </c>
      <c r="S17" s="61">
        <v>0.24540000000000001</v>
      </c>
      <c r="T17" s="625">
        <v>5.9999999999999995E-4</v>
      </c>
      <c r="U17" s="625"/>
      <c r="V17" s="61">
        <v>8.0000000000000007E-5</v>
      </c>
      <c r="W17" s="61">
        <v>2.9E-5</v>
      </c>
      <c r="X17" s="61">
        <v>1.16E-4</v>
      </c>
      <c r="Y17" s="61">
        <v>5.6499999999999996E-3</v>
      </c>
      <c r="Z17" s="61">
        <v>1.8000000000000001E-4</v>
      </c>
      <c r="AA17" s="61">
        <v>2E-3</v>
      </c>
      <c r="AB17" s="61">
        <v>1.1299999999999999E-2</v>
      </c>
      <c r="AC17" s="61">
        <v>7.5000000000000002E-4</v>
      </c>
      <c r="AD17" s="61">
        <v>1E-3</v>
      </c>
      <c r="AE17" s="61">
        <v>0</v>
      </c>
      <c r="AF17" s="61">
        <v>1E-4</v>
      </c>
      <c r="AG17" s="61">
        <v>0.17727999999999999</v>
      </c>
      <c r="AH17" s="61">
        <v>1.7700000000000001E-3</v>
      </c>
      <c r="AI17" s="61">
        <v>7.4000000000000003E-3</v>
      </c>
      <c r="AJ17" s="62">
        <f>SUM(M17:AI17)</f>
        <v>0.99987499999999996</v>
      </c>
    </row>
    <row r="18" spans="1:36" ht="29" thickBot="1">
      <c r="A18" s="103" t="s">
        <v>6</v>
      </c>
      <c r="B18" s="206" t="s">
        <v>36</v>
      </c>
      <c r="C18" s="110">
        <v>3636360</v>
      </c>
      <c r="D18" s="111" t="s">
        <v>8</v>
      </c>
      <c r="E18" s="111" t="s">
        <v>9</v>
      </c>
      <c r="F18" s="104" t="s">
        <v>37</v>
      </c>
      <c r="G18" s="214" t="s">
        <v>233</v>
      </c>
      <c r="H18" s="213" t="s">
        <v>298</v>
      </c>
      <c r="I18" s="111" t="s">
        <v>311</v>
      </c>
      <c r="J18" s="25"/>
      <c r="K18" s="25"/>
    </row>
    <row r="19" spans="1:36" ht="37" thickBot="1">
      <c r="A19" s="103" t="s">
        <v>6</v>
      </c>
      <c r="B19" s="206" t="s">
        <v>38</v>
      </c>
      <c r="C19" s="110">
        <v>3016220</v>
      </c>
      <c r="D19" s="111" t="s">
        <v>8</v>
      </c>
      <c r="E19" s="111" t="s">
        <v>9</v>
      </c>
      <c r="F19" s="114" t="s">
        <v>39</v>
      </c>
      <c r="G19" s="214" t="s">
        <v>233</v>
      </c>
      <c r="H19" s="213" t="s">
        <v>299</v>
      </c>
      <c r="I19" s="111" t="s">
        <v>309</v>
      </c>
      <c r="J19" s="25"/>
      <c r="K19" s="25"/>
    </row>
    <row r="20" spans="1:36" ht="49" thickBot="1">
      <c r="A20" s="103" t="s">
        <v>6</v>
      </c>
      <c r="B20" s="206" t="s">
        <v>301</v>
      </c>
      <c r="C20" s="110">
        <v>4700000</v>
      </c>
      <c r="D20" s="111" t="s">
        <v>8</v>
      </c>
      <c r="E20" s="111" t="s">
        <v>9</v>
      </c>
      <c r="F20" s="114" t="s">
        <v>41</v>
      </c>
      <c r="G20" s="214" t="s">
        <v>233</v>
      </c>
      <c r="H20" s="213" t="s">
        <v>300</v>
      </c>
      <c r="I20" s="111" t="s">
        <v>253</v>
      </c>
      <c r="J20" s="25"/>
      <c r="K20" s="34"/>
    </row>
    <row r="21" spans="1:36" ht="37" thickBot="1">
      <c r="A21" s="103" t="s">
        <v>6</v>
      </c>
      <c r="B21" s="206" t="s">
        <v>42</v>
      </c>
      <c r="C21" s="110">
        <v>6550000</v>
      </c>
      <c r="D21" s="111" t="s">
        <v>8</v>
      </c>
      <c r="E21" s="111" t="s">
        <v>9</v>
      </c>
      <c r="F21" s="114" t="s">
        <v>43</v>
      </c>
      <c r="G21" s="214" t="s">
        <v>233</v>
      </c>
      <c r="H21" s="213" t="s">
        <v>302</v>
      </c>
      <c r="I21" s="111" t="s">
        <v>250</v>
      </c>
      <c r="J21" s="25"/>
      <c r="K21" s="25"/>
    </row>
    <row r="22" spans="1:36" ht="49" thickBot="1">
      <c r="A22" s="103" t="s">
        <v>6</v>
      </c>
      <c r="B22" s="206" t="s">
        <v>44</v>
      </c>
      <c r="C22" s="110">
        <v>20800000</v>
      </c>
      <c r="D22" s="111" t="s">
        <v>8</v>
      </c>
      <c r="E22" s="111" t="s">
        <v>9</v>
      </c>
      <c r="F22" s="104" t="s">
        <v>45</v>
      </c>
      <c r="G22" s="214" t="s">
        <v>278</v>
      </c>
      <c r="H22" s="216" t="s">
        <v>303</v>
      </c>
      <c r="I22" s="112" t="s">
        <v>250</v>
      </c>
      <c r="J22" s="25"/>
      <c r="K22" s="25"/>
    </row>
    <row r="23" spans="1:36" ht="29" thickBot="1">
      <c r="A23" s="103" t="s">
        <v>6</v>
      </c>
      <c r="B23" s="206" t="s">
        <v>46</v>
      </c>
      <c r="C23" s="110">
        <v>995000</v>
      </c>
      <c r="D23" s="111" t="s">
        <v>8</v>
      </c>
      <c r="E23" s="111" t="s">
        <v>9</v>
      </c>
      <c r="F23" s="114" t="s">
        <v>47</v>
      </c>
      <c r="G23" s="214" t="s">
        <v>233</v>
      </c>
      <c r="H23" s="216" t="s">
        <v>304</v>
      </c>
      <c r="I23" s="112" t="s">
        <v>250</v>
      </c>
      <c r="J23" s="25"/>
      <c r="K23" s="25"/>
    </row>
    <row r="24" spans="1:36" ht="37" thickBot="1">
      <c r="A24" s="103" t="s">
        <v>6</v>
      </c>
      <c r="B24" s="206" t="s">
        <v>48</v>
      </c>
      <c r="C24" s="110">
        <v>5000000</v>
      </c>
      <c r="D24" s="111" t="s">
        <v>8</v>
      </c>
      <c r="E24" s="111" t="s">
        <v>9</v>
      </c>
      <c r="F24" s="104" t="s">
        <v>49</v>
      </c>
      <c r="G24" s="214" t="s">
        <v>233</v>
      </c>
      <c r="H24" s="216" t="s">
        <v>305</v>
      </c>
      <c r="I24" s="112" t="s">
        <v>252</v>
      </c>
      <c r="J24" s="25"/>
      <c r="K24" s="25"/>
    </row>
    <row r="25" spans="1:36" ht="61" thickBot="1">
      <c r="A25" s="103" t="s">
        <v>6</v>
      </c>
      <c r="B25" s="206" t="s">
        <v>50</v>
      </c>
      <c r="C25" s="110">
        <v>1713640</v>
      </c>
      <c r="D25" s="111" t="s">
        <v>8</v>
      </c>
      <c r="E25" s="111" t="s">
        <v>9</v>
      </c>
      <c r="F25" s="114" t="s">
        <v>51</v>
      </c>
      <c r="G25" s="214" t="s">
        <v>233</v>
      </c>
      <c r="H25" s="216" t="s">
        <v>306</v>
      </c>
      <c r="I25" s="112" t="s">
        <v>311</v>
      </c>
      <c r="J25" s="25"/>
      <c r="K25" s="25"/>
    </row>
    <row r="26" spans="1:36" ht="25" thickBot="1">
      <c r="A26" s="115" t="s">
        <v>52</v>
      </c>
      <c r="B26" s="206" t="s">
        <v>53</v>
      </c>
      <c r="C26" s="110">
        <v>291500</v>
      </c>
      <c r="D26" s="111" t="s">
        <v>8</v>
      </c>
      <c r="E26" s="111" t="s">
        <v>52</v>
      </c>
      <c r="F26" s="104" t="s">
        <v>54</v>
      </c>
      <c r="G26" s="214" t="s">
        <v>314</v>
      </c>
      <c r="H26" s="217" t="s">
        <v>313</v>
      </c>
      <c r="I26" s="112" t="s">
        <v>312</v>
      </c>
      <c r="J26" s="25"/>
      <c r="K26" s="25"/>
    </row>
    <row r="27" spans="1:36" ht="61" thickBot="1">
      <c r="A27" s="115" t="s">
        <v>55</v>
      </c>
      <c r="B27" s="206" t="s">
        <v>56</v>
      </c>
      <c r="C27" s="110">
        <v>450000000</v>
      </c>
      <c r="D27" s="111" t="s">
        <v>8</v>
      </c>
      <c r="E27" s="111" t="s">
        <v>57</v>
      </c>
      <c r="F27" s="104" t="s">
        <v>58</v>
      </c>
      <c r="G27" s="214" t="s">
        <v>233</v>
      </c>
      <c r="H27" s="217" t="s">
        <v>315</v>
      </c>
      <c r="I27" s="112" t="s">
        <v>312</v>
      </c>
      <c r="J27" s="25"/>
      <c r="K27" s="25"/>
    </row>
    <row r="28" spans="1:36" ht="73" thickBot="1">
      <c r="A28" s="218" t="s">
        <v>59</v>
      </c>
      <c r="B28" s="219" t="s">
        <v>60</v>
      </c>
      <c r="C28" s="220">
        <v>5336960</v>
      </c>
      <c r="D28" s="221" t="s">
        <v>8</v>
      </c>
      <c r="E28" s="221" t="s">
        <v>61</v>
      </c>
      <c r="F28" s="222" t="s">
        <v>62</v>
      </c>
      <c r="G28" s="214" t="s">
        <v>233</v>
      </c>
      <c r="H28" s="223" t="s">
        <v>438</v>
      </c>
      <c r="I28" s="224" t="s">
        <v>250</v>
      </c>
      <c r="J28" s="25"/>
      <c r="K28" s="25"/>
    </row>
    <row r="29" spans="1:36" ht="85" thickBot="1">
      <c r="A29" s="218" t="s">
        <v>59</v>
      </c>
      <c r="B29" s="219" t="s">
        <v>63</v>
      </c>
      <c r="C29" s="220">
        <v>1997426</v>
      </c>
      <c r="D29" s="221" t="s">
        <v>8</v>
      </c>
      <c r="E29" s="221" t="s">
        <v>64</v>
      </c>
      <c r="F29" s="222" t="s">
        <v>62</v>
      </c>
      <c r="G29" s="224"/>
      <c r="H29" s="224"/>
      <c r="I29" s="224"/>
      <c r="J29" s="25"/>
      <c r="K29" s="25"/>
    </row>
    <row r="30" spans="1:36" ht="73" thickBot="1">
      <c r="A30" s="225" t="s">
        <v>59</v>
      </c>
      <c r="B30" s="219" t="s">
        <v>65</v>
      </c>
      <c r="C30" s="220">
        <v>281363</v>
      </c>
      <c r="D30" s="219" t="s">
        <v>8</v>
      </c>
      <c r="E30" s="219" t="s">
        <v>66</v>
      </c>
      <c r="F30" s="226" t="s">
        <v>67</v>
      </c>
      <c r="G30" s="227"/>
      <c r="H30" s="227"/>
      <c r="I30" s="227"/>
      <c r="J30" s="26"/>
      <c r="K30" s="26"/>
    </row>
    <row r="31" spans="1:36" ht="73" thickBot="1">
      <c r="A31" s="225" t="s">
        <v>59</v>
      </c>
      <c r="B31" s="219" t="s">
        <v>68</v>
      </c>
      <c r="C31" s="220">
        <v>4122343</v>
      </c>
      <c r="D31" s="219" t="s">
        <v>8</v>
      </c>
      <c r="E31" s="219" t="s">
        <v>69</v>
      </c>
      <c r="F31" s="226" t="s">
        <v>70</v>
      </c>
      <c r="G31" s="227"/>
      <c r="H31" s="227"/>
      <c r="I31" s="227"/>
      <c r="J31" s="26"/>
      <c r="K31" s="26"/>
    </row>
    <row r="32" spans="1:36" ht="73" thickBot="1">
      <c r="A32" s="225" t="s">
        <v>59</v>
      </c>
      <c r="B32" s="219" t="s">
        <v>71</v>
      </c>
      <c r="C32" s="220">
        <v>4025220</v>
      </c>
      <c r="D32" s="219" t="s">
        <v>8</v>
      </c>
      <c r="E32" s="219" t="s">
        <v>61</v>
      </c>
      <c r="F32" s="226" t="s">
        <v>72</v>
      </c>
      <c r="G32" s="227"/>
      <c r="H32" s="227"/>
      <c r="I32" s="227"/>
      <c r="J32" s="26"/>
      <c r="K32" s="26"/>
    </row>
    <row r="33" spans="1:11" ht="241" thickBot="1">
      <c r="A33" s="225" t="s">
        <v>59</v>
      </c>
      <c r="B33" s="219" t="s">
        <v>73</v>
      </c>
      <c r="C33" s="220">
        <v>2012461</v>
      </c>
      <c r="D33" s="219" t="s">
        <v>8</v>
      </c>
      <c r="E33" s="219" t="s">
        <v>74</v>
      </c>
      <c r="F33" s="226" t="s">
        <v>75</v>
      </c>
      <c r="G33" s="227"/>
      <c r="H33" s="227"/>
      <c r="I33" s="227"/>
      <c r="J33" s="26"/>
      <c r="K33" s="26"/>
    </row>
    <row r="34" spans="1:11" ht="61" thickBot="1">
      <c r="A34" s="225" t="s">
        <v>59</v>
      </c>
      <c r="B34" s="219" t="s">
        <v>76</v>
      </c>
      <c r="C34" s="220">
        <v>9392180</v>
      </c>
      <c r="D34" s="219" t="s">
        <v>8</v>
      </c>
      <c r="E34" s="219" t="s">
        <v>77</v>
      </c>
      <c r="F34" s="226" t="s">
        <v>78</v>
      </c>
      <c r="G34" s="227"/>
      <c r="H34" s="227"/>
      <c r="I34" s="227"/>
      <c r="J34" s="26"/>
      <c r="K34" s="26"/>
    </row>
    <row r="35" spans="1:11" ht="61" thickBot="1">
      <c r="A35" s="225" t="s">
        <v>59</v>
      </c>
      <c r="B35" s="219" t="s">
        <v>79</v>
      </c>
      <c r="C35" s="220">
        <v>12652608</v>
      </c>
      <c r="D35" s="219" t="s">
        <v>8</v>
      </c>
      <c r="E35" s="219" t="s">
        <v>80</v>
      </c>
      <c r="F35" s="226" t="s">
        <v>81</v>
      </c>
      <c r="G35" s="227"/>
      <c r="H35" s="227"/>
      <c r="I35" s="227"/>
      <c r="J35" s="26"/>
      <c r="K35" s="26"/>
    </row>
    <row r="36" spans="1:11" ht="37" thickBot="1">
      <c r="A36" s="118" t="s">
        <v>82</v>
      </c>
      <c r="B36" s="206" t="s">
        <v>83</v>
      </c>
      <c r="C36" s="110">
        <v>650743900</v>
      </c>
      <c r="D36" s="206" t="s">
        <v>8</v>
      </c>
      <c r="E36" s="206" t="s">
        <v>84</v>
      </c>
      <c r="F36" s="17" t="s">
        <v>85</v>
      </c>
      <c r="G36" s="117" t="s">
        <v>233</v>
      </c>
      <c r="H36" s="117" t="s">
        <v>439</v>
      </c>
      <c r="I36" s="117" t="s">
        <v>309</v>
      </c>
      <c r="J36" s="26"/>
      <c r="K36" s="26"/>
    </row>
    <row r="37" spans="1:11" ht="37" thickBot="1">
      <c r="A37" s="118" t="s">
        <v>82</v>
      </c>
      <c r="B37" s="206" t="s">
        <v>86</v>
      </c>
      <c r="C37" s="110">
        <v>322018</v>
      </c>
      <c r="D37" s="206" t="s">
        <v>8</v>
      </c>
      <c r="E37" s="206" t="s">
        <v>84</v>
      </c>
      <c r="F37" s="17" t="s">
        <v>30</v>
      </c>
      <c r="G37" s="117" t="s">
        <v>316</v>
      </c>
      <c r="H37" s="228" t="s">
        <v>440</v>
      </c>
      <c r="I37" s="117" t="s">
        <v>309</v>
      </c>
      <c r="J37" s="26"/>
      <c r="K37" s="26"/>
    </row>
    <row r="38" spans="1:11" ht="37" thickBot="1">
      <c r="A38" s="229" t="s">
        <v>82</v>
      </c>
      <c r="B38" s="219" t="s">
        <v>87</v>
      </c>
      <c r="C38" s="220">
        <v>362270</v>
      </c>
      <c r="D38" s="219" t="s">
        <v>8</v>
      </c>
      <c r="E38" s="219" t="s">
        <v>84</v>
      </c>
      <c r="F38" s="226" t="s">
        <v>88</v>
      </c>
      <c r="G38" s="227"/>
      <c r="H38" s="227"/>
      <c r="I38" s="227"/>
      <c r="J38" s="26"/>
      <c r="K38" s="26"/>
    </row>
    <row r="39" spans="1:11" ht="61" thickBot="1">
      <c r="A39" s="119" t="s">
        <v>89</v>
      </c>
      <c r="B39" s="206" t="s">
        <v>90</v>
      </c>
      <c r="C39" s="110">
        <v>224906</v>
      </c>
      <c r="D39" s="206" t="s">
        <v>8</v>
      </c>
      <c r="E39" s="206" t="s">
        <v>91</v>
      </c>
      <c r="F39" s="17" t="s">
        <v>54</v>
      </c>
      <c r="G39" s="117" t="s">
        <v>233</v>
      </c>
      <c r="H39" s="117" t="s">
        <v>317</v>
      </c>
      <c r="I39" s="117" t="s">
        <v>312</v>
      </c>
      <c r="J39" s="26"/>
      <c r="K39" s="26"/>
    </row>
    <row r="40" spans="1:11" ht="25" thickBot="1">
      <c r="A40" s="230" t="s">
        <v>89</v>
      </c>
      <c r="B40" s="219" t="s">
        <v>92</v>
      </c>
      <c r="C40" s="220">
        <v>245801</v>
      </c>
      <c r="D40" s="219" t="s">
        <v>8</v>
      </c>
      <c r="E40" s="219" t="s">
        <v>93</v>
      </c>
      <c r="F40" s="226" t="s">
        <v>94</v>
      </c>
      <c r="G40" s="227" t="s">
        <v>233</v>
      </c>
      <c r="H40" s="117"/>
      <c r="I40" s="117"/>
      <c r="J40" s="26"/>
      <c r="K40" s="26"/>
    </row>
    <row r="41" spans="1:11" ht="25" thickBot="1">
      <c r="A41" s="119" t="s">
        <v>89</v>
      </c>
      <c r="B41" s="206" t="s">
        <v>95</v>
      </c>
      <c r="C41" s="220">
        <v>348569</v>
      </c>
      <c r="D41" s="206" t="s">
        <v>8</v>
      </c>
      <c r="E41" s="206" t="s">
        <v>93</v>
      </c>
      <c r="F41" s="17" t="s">
        <v>96</v>
      </c>
      <c r="G41" s="117" t="s">
        <v>233</v>
      </c>
      <c r="H41" s="228" t="s">
        <v>318</v>
      </c>
      <c r="I41" s="117" t="s">
        <v>309</v>
      </c>
      <c r="J41" s="26"/>
      <c r="K41" s="26"/>
    </row>
    <row r="42" spans="1:11" ht="25" thickBot="1">
      <c r="A42" s="230" t="s">
        <v>89</v>
      </c>
      <c r="B42" s="219" t="s">
        <v>97</v>
      </c>
      <c r="C42" s="220">
        <v>195235</v>
      </c>
      <c r="D42" s="219" t="s">
        <v>8</v>
      </c>
      <c r="E42" s="219" t="s">
        <v>93</v>
      </c>
      <c r="F42" s="226" t="s">
        <v>98</v>
      </c>
      <c r="G42" s="227" t="s">
        <v>233</v>
      </c>
      <c r="H42" s="227"/>
      <c r="I42" s="227"/>
      <c r="J42" s="26"/>
      <c r="K42" s="26"/>
    </row>
    <row r="43" spans="1:11" ht="25" thickBot="1">
      <c r="A43" s="230" t="s">
        <v>99</v>
      </c>
      <c r="B43" s="219" t="s">
        <v>100</v>
      </c>
      <c r="C43" s="220">
        <v>253480</v>
      </c>
      <c r="D43" s="219" t="s">
        <v>8</v>
      </c>
      <c r="E43" s="219" t="s">
        <v>93</v>
      </c>
      <c r="F43" s="226" t="s">
        <v>101</v>
      </c>
      <c r="G43" s="117"/>
      <c r="H43" s="117"/>
      <c r="I43" s="117"/>
      <c r="J43" s="26"/>
      <c r="K43" s="26"/>
    </row>
    <row r="44" spans="1:11" ht="25" thickBot="1">
      <c r="A44" s="230" t="s">
        <v>89</v>
      </c>
      <c r="B44" s="219" t="s">
        <v>102</v>
      </c>
      <c r="C44" s="220">
        <v>162269</v>
      </c>
      <c r="D44" s="219" t="s">
        <v>8</v>
      </c>
      <c r="E44" s="219" t="s">
        <v>103</v>
      </c>
      <c r="F44" s="231" t="s">
        <v>104</v>
      </c>
      <c r="G44" s="227" t="s">
        <v>233</v>
      </c>
      <c r="H44" s="219" t="s">
        <v>319</v>
      </c>
      <c r="I44" s="117"/>
      <c r="J44" s="26"/>
      <c r="K44" s="26"/>
    </row>
    <row r="45" spans="1:11" ht="25" thickBot="1">
      <c r="A45" s="116" t="s">
        <v>105</v>
      </c>
      <c r="B45" s="206" t="s">
        <v>106</v>
      </c>
      <c r="C45" s="110">
        <v>113029</v>
      </c>
      <c r="D45" s="206" t="s">
        <v>8</v>
      </c>
      <c r="E45" s="206" t="s">
        <v>107</v>
      </c>
      <c r="F45" s="120" t="s">
        <v>108</v>
      </c>
      <c r="G45" s="117" t="s">
        <v>320</v>
      </c>
      <c r="H45" s="228" t="s">
        <v>317</v>
      </c>
      <c r="I45" s="117" t="s">
        <v>312</v>
      </c>
      <c r="J45" s="26"/>
      <c r="K45" s="26"/>
    </row>
    <row r="46" spans="1:11" ht="37" thickBot="1">
      <c r="A46" s="116" t="s">
        <v>105</v>
      </c>
      <c r="B46" s="206" t="s">
        <v>109</v>
      </c>
      <c r="C46" s="110">
        <v>113029</v>
      </c>
      <c r="D46" s="206" t="s">
        <v>8</v>
      </c>
      <c r="E46" s="206" t="s">
        <v>107</v>
      </c>
      <c r="F46" s="120" t="s">
        <v>110</v>
      </c>
      <c r="G46" s="117" t="s">
        <v>321</v>
      </c>
      <c r="H46" s="228" t="s">
        <v>441</v>
      </c>
      <c r="I46" s="117" t="s">
        <v>312</v>
      </c>
      <c r="J46" s="26"/>
      <c r="K46" s="26"/>
    </row>
    <row r="47" spans="1:11" ht="25" thickBot="1">
      <c r="A47" s="116" t="s">
        <v>111</v>
      </c>
      <c r="B47" s="206" t="s">
        <v>112</v>
      </c>
      <c r="C47" s="110">
        <v>15698</v>
      </c>
      <c r="D47" s="206" t="s">
        <v>8</v>
      </c>
      <c r="E47" s="206" t="s">
        <v>113</v>
      </c>
      <c r="F47" s="120" t="s">
        <v>114</v>
      </c>
      <c r="G47" s="117" t="s">
        <v>322</v>
      </c>
      <c r="H47" s="232" t="s">
        <v>442</v>
      </c>
      <c r="I47" s="117"/>
      <c r="J47" s="26"/>
      <c r="K47" s="26"/>
    </row>
    <row r="48" spans="1:11" ht="25" thickBot="1">
      <c r="A48" s="116" t="s">
        <v>111</v>
      </c>
      <c r="B48" s="206" t="s">
        <v>115</v>
      </c>
      <c r="C48" s="110">
        <v>15698</v>
      </c>
      <c r="D48" s="206" t="s">
        <v>8</v>
      </c>
      <c r="E48" s="206" t="s">
        <v>113</v>
      </c>
      <c r="F48" s="120" t="s">
        <v>116</v>
      </c>
      <c r="G48" s="117" t="s">
        <v>323</v>
      </c>
      <c r="H48" s="232" t="s">
        <v>442</v>
      </c>
      <c r="I48" s="117"/>
      <c r="J48" s="26"/>
      <c r="K48" s="26"/>
    </row>
    <row r="49" spans="1:11" ht="25" thickBot="1">
      <c r="A49" s="116" t="s">
        <v>111</v>
      </c>
      <c r="B49" s="206" t="s">
        <v>117</v>
      </c>
      <c r="C49" s="110">
        <v>15698</v>
      </c>
      <c r="D49" s="206" t="s">
        <v>8</v>
      </c>
      <c r="E49" s="206" t="s">
        <v>113</v>
      </c>
      <c r="F49" s="120" t="s">
        <v>118</v>
      </c>
      <c r="G49" s="117" t="s">
        <v>324</v>
      </c>
      <c r="H49" s="232" t="s">
        <v>442</v>
      </c>
      <c r="I49" s="117"/>
      <c r="J49" s="26"/>
      <c r="K49" s="26"/>
    </row>
    <row r="50" spans="1:11" ht="25" thickBot="1">
      <c r="A50" s="116" t="s">
        <v>111</v>
      </c>
      <c r="B50" s="206" t="s">
        <v>119</v>
      </c>
      <c r="C50" s="110">
        <v>15698</v>
      </c>
      <c r="D50" s="206" t="s">
        <v>8</v>
      </c>
      <c r="E50" s="206" t="s">
        <v>113</v>
      </c>
      <c r="F50" s="120" t="s">
        <v>120</v>
      </c>
      <c r="G50" s="117" t="s">
        <v>325</v>
      </c>
      <c r="H50" s="232" t="s">
        <v>442</v>
      </c>
      <c r="I50" s="117"/>
      <c r="J50" s="26"/>
      <c r="K50" s="26"/>
    </row>
    <row r="51" spans="1:11" ht="25" thickBot="1">
      <c r="A51" s="116" t="s">
        <v>111</v>
      </c>
      <c r="B51" s="206" t="s">
        <v>121</v>
      </c>
      <c r="C51" s="110">
        <v>15698</v>
      </c>
      <c r="D51" s="206" t="s">
        <v>8</v>
      </c>
      <c r="E51" s="206" t="s">
        <v>113</v>
      </c>
      <c r="F51" s="120" t="s">
        <v>122</v>
      </c>
      <c r="G51" s="117" t="s">
        <v>326</v>
      </c>
      <c r="H51" s="232" t="s">
        <v>442</v>
      </c>
      <c r="I51" s="117"/>
      <c r="J51" s="26"/>
      <c r="K51" s="26"/>
    </row>
    <row r="52" spans="1:11" ht="25" thickBot="1">
      <c r="A52" s="116" t="s">
        <v>123</v>
      </c>
      <c r="B52" s="206" t="s">
        <v>124</v>
      </c>
      <c r="C52" s="110">
        <v>116573</v>
      </c>
      <c r="D52" s="206" t="s">
        <v>8</v>
      </c>
      <c r="E52" s="206" t="s">
        <v>125</v>
      </c>
      <c r="F52" s="120" t="s">
        <v>126</v>
      </c>
      <c r="G52" s="117" t="s">
        <v>327</v>
      </c>
      <c r="H52" s="232" t="s">
        <v>442</v>
      </c>
      <c r="I52" s="117"/>
      <c r="J52" s="26"/>
      <c r="K52" s="26"/>
    </row>
    <row r="53" spans="1:11" ht="25" thickBot="1">
      <c r="A53" s="116" t="s">
        <v>123</v>
      </c>
      <c r="B53" s="206" t="s">
        <v>127</v>
      </c>
      <c r="C53" s="110">
        <v>132116</v>
      </c>
      <c r="D53" s="206" t="s">
        <v>8</v>
      </c>
      <c r="E53" s="206" t="s">
        <v>125</v>
      </c>
      <c r="F53" s="120" t="s">
        <v>128</v>
      </c>
      <c r="G53" s="117" t="s">
        <v>328</v>
      </c>
      <c r="H53" s="232" t="s">
        <v>442</v>
      </c>
      <c r="I53" s="117"/>
      <c r="J53" s="26"/>
      <c r="K53" s="26"/>
    </row>
    <row r="54" spans="1:11" ht="25" thickBot="1">
      <c r="A54" s="116" t="s">
        <v>123</v>
      </c>
      <c r="B54" s="206" t="s">
        <v>129</v>
      </c>
      <c r="C54" s="113"/>
      <c r="D54" s="206" t="s">
        <v>8</v>
      </c>
      <c r="E54" s="206" t="s">
        <v>125</v>
      </c>
      <c r="F54" s="120" t="s">
        <v>130</v>
      </c>
      <c r="G54" s="117" t="s">
        <v>329</v>
      </c>
      <c r="H54" s="232" t="s">
        <v>442</v>
      </c>
      <c r="I54" s="117"/>
      <c r="J54" s="26"/>
      <c r="K54" s="26"/>
    </row>
    <row r="55" spans="1:11" ht="25" thickBot="1">
      <c r="A55" s="116" t="s">
        <v>131</v>
      </c>
      <c r="B55" s="206" t="s">
        <v>132</v>
      </c>
      <c r="C55" s="110">
        <v>60000</v>
      </c>
      <c r="D55" s="206" t="s">
        <v>8</v>
      </c>
      <c r="E55" s="206" t="s">
        <v>133</v>
      </c>
      <c r="F55" s="120" t="s">
        <v>134</v>
      </c>
      <c r="G55" s="117" t="s">
        <v>330</v>
      </c>
      <c r="H55" s="232" t="s">
        <v>442</v>
      </c>
      <c r="I55" s="117"/>
      <c r="J55" s="26"/>
      <c r="K55" s="26"/>
    </row>
    <row r="56" spans="1:11" ht="25" thickBot="1">
      <c r="A56" s="116" t="s">
        <v>131</v>
      </c>
      <c r="B56" s="206" t="s">
        <v>124</v>
      </c>
      <c r="C56" s="110">
        <v>60000</v>
      </c>
      <c r="D56" s="206" t="s">
        <v>8</v>
      </c>
      <c r="E56" s="206" t="s">
        <v>133</v>
      </c>
      <c r="F56" s="120" t="s">
        <v>126</v>
      </c>
      <c r="G56" s="117" t="s">
        <v>327</v>
      </c>
      <c r="H56" s="232" t="s">
        <v>442</v>
      </c>
      <c r="I56" s="117"/>
      <c r="J56" s="26"/>
      <c r="K56" s="26"/>
    </row>
    <row r="57" spans="1:11" ht="25" thickBot="1">
      <c r="A57" s="116" t="s">
        <v>131</v>
      </c>
      <c r="B57" s="206" t="s">
        <v>135</v>
      </c>
      <c r="C57" s="110">
        <v>10000</v>
      </c>
      <c r="D57" s="206" t="s">
        <v>8</v>
      </c>
      <c r="E57" s="206" t="s">
        <v>133</v>
      </c>
      <c r="F57" s="120" t="s">
        <v>136</v>
      </c>
      <c r="G57" s="117" t="s">
        <v>331</v>
      </c>
      <c r="H57" s="232" t="s">
        <v>442</v>
      </c>
      <c r="I57" s="117"/>
      <c r="J57" s="26"/>
      <c r="K57" s="26"/>
    </row>
    <row r="58" spans="1:11" ht="25" thickBot="1">
      <c r="A58" s="116" t="s">
        <v>131</v>
      </c>
      <c r="B58" s="206" t="s">
        <v>137</v>
      </c>
      <c r="C58" s="110">
        <v>60000</v>
      </c>
      <c r="D58" s="206" t="s">
        <v>8</v>
      </c>
      <c r="E58" s="206" t="s">
        <v>133</v>
      </c>
      <c r="F58" s="120" t="s">
        <v>120</v>
      </c>
      <c r="G58" s="117" t="s">
        <v>325</v>
      </c>
      <c r="H58" s="232" t="s">
        <v>442</v>
      </c>
      <c r="I58" s="117"/>
      <c r="J58" s="26"/>
      <c r="K58" s="26"/>
    </row>
    <row r="59" spans="1:11" ht="25" thickBot="1">
      <c r="A59" s="116" t="s">
        <v>131</v>
      </c>
      <c r="B59" s="206" t="s">
        <v>138</v>
      </c>
      <c r="C59" s="110">
        <v>60000</v>
      </c>
      <c r="D59" s="206" t="s">
        <v>8</v>
      </c>
      <c r="E59" s="206" t="s">
        <v>133</v>
      </c>
      <c r="F59" s="120" t="s">
        <v>139</v>
      </c>
      <c r="G59" s="117" t="s">
        <v>332</v>
      </c>
      <c r="H59" s="232" t="s">
        <v>442</v>
      </c>
      <c r="I59" s="117"/>
      <c r="J59" s="26"/>
      <c r="K59" s="26"/>
    </row>
    <row r="60" spans="1:11" ht="25" thickBot="1">
      <c r="A60" s="116" t="s">
        <v>131</v>
      </c>
      <c r="B60" s="206" t="s">
        <v>140</v>
      </c>
      <c r="C60" s="110">
        <v>60000</v>
      </c>
      <c r="D60" s="206" t="s">
        <v>8</v>
      </c>
      <c r="E60" s="206" t="s">
        <v>133</v>
      </c>
      <c r="F60" s="120" t="s">
        <v>141</v>
      </c>
      <c r="G60" s="117" t="s">
        <v>443</v>
      </c>
      <c r="H60" s="232" t="s">
        <v>442</v>
      </c>
      <c r="I60" s="117"/>
      <c r="J60" s="26"/>
      <c r="K60" s="26"/>
    </row>
    <row r="61" spans="1:11" ht="25" thickBot="1">
      <c r="A61" s="17" t="s">
        <v>142</v>
      </c>
      <c r="B61" s="206" t="s">
        <v>143</v>
      </c>
      <c r="C61" s="110">
        <v>350000000</v>
      </c>
      <c r="D61" s="206" t="s">
        <v>8</v>
      </c>
      <c r="E61" s="206" t="s">
        <v>144</v>
      </c>
      <c r="F61" s="17" t="s">
        <v>30</v>
      </c>
      <c r="G61" s="117"/>
      <c r="H61" s="117"/>
      <c r="I61" s="117"/>
      <c r="J61" s="26"/>
      <c r="K61" s="26"/>
    </row>
    <row r="62" spans="1:11" ht="37" thickBot="1">
      <c r="A62" s="17" t="s">
        <v>142</v>
      </c>
      <c r="B62" s="206" t="s">
        <v>146</v>
      </c>
      <c r="C62" s="110"/>
      <c r="D62" s="206" t="s">
        <v>8</v>
      </c>
      <c r="E62" s="622" t="s">
        <v>147</v>
      </c>
      <c r="F62" s="206" t="s">
        <v>145</v>
      </c>
      <c r="G62" s="117"/>
      <c r="H62" s="117"/>
      <c r="I62" s="117"/>
      <c r="J62" s="26"/>
      <c r="K62" s="26"/>
    </row>
    <row r="63" spans="1:11" ht="25" thickBot="1">
      <c r="A63" s="17" t="s">
        <v>142</v>
      </c>
      <c r="B63" s="206" t="s">
        <v>148</v>
      </c>
      <c r="C63" s="110">
        <v>25660000</v>
      </c>
      <c r="D63" s="206" t="s">
        <v>8</v>
      </c>
      <c r="E63" s="622"/>
      <c r="F63" s="17" t="s">
        <v>30</v>
      </c>
      <c r="G63" s="117"/>
      <c r="H63" s="117"/>
      <c r="I63" s="117"/>
      <c r="J63" s="26"/>
      <c r="K63" s="26"/>
    </row>
    <row r="64" spans="1:11" ht="25" thickBot="1">
      <c r="A64" s="17" t="s">
        <v>142</v>
      </c>
      <c r="B64" s="206" t="s">
        <v>150</v>
      </c>
      <c r="C64" s="110">
        <v>15660000</v>
      </c>
      <c r="D64" s="206" t="s">
        <v>8</v>
      </c>
      <c r="E64" s="622"/>
      <c r="F64" s="17" t="s">
        <v>30</v>
      </c>
      <c r="G64" s="117"/>
      <c r="H64" s="117"/>
      <c r="I64" s="117"/>
      <c r="J64" s="26"/>
      <c r="K64" s="26"/>
    </row>
    <row r="65" spans="1:11" ht="37" thickBot="1">
      <c r="A65" s="17" t="s">
        <v>142</v>
      </c>
      <c r="B65" s="206" t="s">
        <v>152</v>
      </c>
      <c r="C65" s="110">
        <v>11500000</v>
      </c>
      <c r="D65" s="206" t="s">
        <v>8</v>
      </c>
      <c r="E65" s="622"/>
      <c r="F65" s="17" t="s">
        <v>154</v>
      </c>
      <c r="G65" s="117"/>
      <c r="H65" s="117"/>
      <c r="I65" s="117"/>
      <c r="J65" s="26"/>
      <c r="K65" s="26"/>
    </row>
    <row r="66" spans="1:11" ht="61" thickBot="1">
      <c r="A66" s="17" t="s">
        <v>142</v>
      </c>
      <c r="B66" s="206" t="s">
        <v>155</v>
      </c>
      <c r="C66" s="110">
        <v>3000000</v>
      </c>
      <c r="D66" s="206" t="s">
        <v>8</v>
      </c>
      <c r="E66" s="622"/>
      <c r="F66" s="17" t="s">
        <v>154</v>
      </c>
      <c r="G66" s="117"/>
      <c r="H66" s="117"/>
      <c r="I66" s="117"/>
      <c r="J66" s="26"/>
      <c r="K66" s="26"/>
    </row>
    <row r="67" spans="1:11" ht="49" thickBot="1">
      <c r="A67" s="17" t="s">
        <v>157</v>
      </c>
      <c r="B67" s="206" t="s">
        <v>158</v>
      </c>
      <c r="C67" s="110">
        <v>15000000</v>
      </c>
      <c r="D67" s="206"/>
      <c r="E67" s="206" t="s">
        <v>160</v>
      </c>
      <c r="F67" s="17" t="s">
        <v>161</v>
      </c>
      <c r="G67" s="117"/>
      <c r="H67" s="117"/>
      <c r="I67" s="117"/>
      <c r="J67" s="26"/>
      <c r="K67" s="26"/>
    </row>
    <row r="68" spans="1:11" ht="25" thickBot="1">
      <c r="A68" s="17" t="s">
        <v>142</v>
      </c>
      <c r="B68" s="206" t="s">
        <v>162</v>
      </c>
      <c r="C68" s="110">
        <v>300000000</v>
      </c>
      <c r="D68" s="206" t="s">
        <v>8</v>
      </c>
      <c r="E68" s="206" t="s">
        <v>164</v>
      </c>
      <c r="F68" s="17" t="s">
        <v>145</v>
      </c>
      <c r="G68" s="117"/>
      <c r="H68" s="117"/>
      <c r="I68" s="117"/>
      <c r="J68" s="26"/>
      <c r="K68" s="26"/>
    </row>
    <row r="69" spans="1:11" ht="25" thickBot="1">
      <c r="A69" s="17" t="s">
        <v>165</v>
      </c>
      <c r="B69" s="206" t="s">
        <v>166</v>
      </c>
      <c r="C69" s="110">
        <v>40000000</v>
      </c>
      <c r="D69" s="206" t="s">
        <v>8</v>
      </c>
      <c r="E69" s="206" t="s">
        <v>9</v>
      </c>
      <c r="F69" s="17"/>
      <c r="G69" s="117"/>
      <c r="H69" s="117"/>
      <c r="I69" s="117"/>
      <c r="J69" s="26"/>
      <c r="K69" s="26"/>
    </row>
    <row r="70" spans="1:11" ht="61" thickBot="1">
      <c r="A70" s="17" t="s">
        <v>167</v>
      </c>
      <c r="B70" s="206" t="s">
        <v>232</v>
      </c>
      <c r="C70" s="110">
        <v>500000</v>
      </c>
      <c r="D70" s="206" t="s">
        <v>8</v>
      </c>
      <c r="E70" s="206" t="s">
        <v>168</v>
      </c>
      <c r="F70" s="206" t="s">
        <v>145</v>
      </c>
      <c r="G70" s="117"/>
      <c r="H70" s="117"/>
      <c r="I70" s="117"/>
      <c r="J70" s="26"/>
      <c r="K70" s="26"/>
    </row>
    <row r="71" spans="1:11" ht="85" thickBot="1">
      <c r="A71" s="17" t="s">
        <v>169</v>
      </c>
      <c r="B71" s="206" t="s">
        <v>170</v>
      </c>
      <c r="C71" s="110">
        <v>5000000</v>
      </c>
      <c r="D71" s="206" t="s">
        <v>8</v>
      </c>
      <c r="E71" s="206" t="s">
        <v>171</v>
      </c>
      <c r="F71" s="17" t="s">
        <v>30</v>
      </c>
      <c r="G71" s="117"/>
      <c r="H71" s="117"/>
      <c r="I71" s="117"/>
      <c r="J71" s="26"/>
      <c r="K71" s="26"/>
    </row>
    <row r="72" spans="1:11" ht="73" thickBot="1">
      <c r="A72" s="17" t="s">
        <v>142</v>
      </c>
      <c r="B72" s="206" t="s">
        <v>172</v>
      </c>
      <c r="C72" s="110">
        <v>3600000</v>
      </c>
      <c r="D72" s="206" t="s">
        <v>8</v>
      </c>
      <c r="E72" s="206" t="s">
        <v>173</v>
      </c>
      <c r="F72" s="17" t="s">
        <v>30</v>
      </c>
      <c r="G72" s="117"/>
      <c r="H72" s="117"/>
      <c r="I72" s="117"/>
      <c r="J72" s="26"/>
      <c r="K72" s="26"/>
    </row>
    <row r="73" spans="1:11" ht="85" thickBot="1">
      <c r="A73" s="17" t="s">
        <v>174</v>
      </c>
      <c r="B73" s="206" t="s">
        <v>175</v>
      </c>
      <c r="C73" s="110">
        <v>30000000</v>
      </c>
      <c r="D73" s="206" t="s">
        <v>8</v>
      </c>
      <c r="E73" s="206" t="s">
        <v>176</v>
      </c>
      <c r="F73" s="122" t="s">
        <v>177</v>
      </c>
      <c r="G73" s="117"/>
      <c r="H73" s="117"/>
      <c r="I73" s="117"/>
      <c r="J73" s="26"/>
      <c r="K73" s="26"/>
    </row>
    <row r="74" spans="1:11" ht="15" thickBot="1">
      <c r="A74" s="17" t="s">
        <v>174</v>
      </c>
      <c r="B74" s="206" t="s">
        <v>178</v>
      </c>
      <c r="C74" s="111" t="s">
        <v>179</v>
      </c>
      <c r="D74" s="206"/>
      <c r="E74" s="206" t="s">
        <v>180</v>
      </c>
      <c r="F74" s="206"/>
      <c r="G74" s="117"/>
      <c r="H74" s="117"/>
      <c r="I74" s="117"/>
      <c r="J74" s="26"/>
      <c r="K74" s="26"/>
    </row>
    <row r="75" spans="1:11" ht="37" thickBot="1">
      <c r="A75" s="17" t="s">
        <v>181</v>
      </c>
      <c r="B75" s="206" t="s">
        <v>182</v>
      </c>
      <c r="C75" s="110">
        <v>2000000</v>
      </c>
      <c r="D75" s="206" t="s">
        <v>8</v>
      </c>
      <c r="E75" s="206" t="s">
        <v>183</v>
      </c>
      <c r="F75" s="122" t="s">
        <v>184</v>
      </c>
      <c r="G75" s="117"/>
      <c r="H75" s="117"/>
      <c r="I75" s="117"/>
      <c r="J75" s="26"/>
      <c r="K75" s="26"/>
    </row>
    <row r="76" spans="1:11" ht="61" thickBot="1">
      <c r="A76" s="233" t="s">
        <v>165</v>
      </c>
      <c r="B76" s="234" t="s">
        <v>185</v>
      </c>
      <c r="C76" s="235">
        <v>6900000</v>
      </c>
      <c r="D76" s="234" t="s">
        <v>8</v>
      </c>
      <c r="E76" s="234" t="s">
        <v>187</v>
      </c>
      <c r="F76" s="233" t="s">
        <v>188</v>
      </c>
      <c r="G76" s="236"/>
      <c r="H76" s="236"/>
      <c r="I76" s="236"/>
      <c r="J76" s="26"/>
      <c r="K76" s="26"/>
    </row>
    <row r="77" spans="1:11" ht="61" thickBot="1">
      <c r="A77" s="17" t="s">
        <v>189</v>
      </c>
      <c r="B77" s="206" t="s">
        <v>190</v>
      </c>
      <c r="C77" s="110">
        <v>2683480</v>
      </c>
      <c r="D77" s="206" t="s">
        <v>8</v>
      </c>
      <c r="E77" s="206" t="s">
        <v>191</v>
      </c>
      <c r="F77" s="17" t="s">
        <v>30</v>
      </c>
      <c r="G77" s="117"/>
      <c r="H77" s="117"/>
      <c r="I77" s="117"/>
      <c r="J77" s="26"/>
      <c r="K77" s="26"/>
    </row>
    <row r="78" spans="1:11" ht="73" thickBot="1">
      <c r="A78" s="17" t="s">
        <v>192</v>
      </c>
      <c r="B78" s="206" t="s">
        <v>193</v>
      </c>
      <c r="C78" s="110">
        <v>53670</v>
      </c>
      <c r="D78" s="206" t="s">
        <v>8</v>
      </c>
      <c r="E78" s="206" t="s">
        <v>194</v>
      </c>
      <c r="F78" s="17" t="s">
        <v>30</v>
      </c>
      <c r="G78" s="117"/>
      <c r="H78" s="117"/>
      <c r="I78" s="117"/>
      <c r="J78" s="26"/>
      <c r="K78" s="26"/>
    </row>
    <row r="79" spans="1:11" ht="73" thickBot="1">
      <c r="A79" s="17" t="s">
        <v>195</v>
      </c>
      <c r="B79" s="206" t="s">
        <v>196</v>
      </c>
      <c r="C79" s="110">
        <v>306140</v>
      </c>
      <c r="D79" s="206" t="s">
        <v>8</v>
      </c>
      <c r="E79" s="206" t="s">
        <v>84</v>
      </c>
      <c r="F79" s="120" t="s">
        <v>197</v>
      </c>
      <c r="G79" s="117"/>
      <c r="H79" s="117"/>
      <c r="I79" s="117"/>
      <c r="J79" s="26"/>
      <c r="K79" s="26"/>
    </row>
    <row r="80" spans="1:11" ht="61" thickBot="1">
      <c r="A80" s="123" t="s">
        <v>198</v>
      </c>
      <c r="B80" s="206" t="s">
        <v>199</v>
      </c>
      <c r="C80" s="110">
        <v>56514000</v>
      </c>
      <c r="D80" s="206" t="s">
        <v>8</v>
      </c>
      <c r="E80" s="206" t="s">
        <v>200</v>
      </c>
      <c r="F80" s="17" t="s">
        <v>201</v>
      </c>
      <c r="G80" s="117"/>
      <c r="H80" s="117"/>
      <c r="I80" s="117"/>
      <c r="J80" s="26"/>
      <c r="K80" s="40"/>
    </row>
    <row r="81" spans="1:11" ht="61" thickBot="1">
      <c r="A81" s="123" t="s">
        <v>198</v>
      </c>
      <c r="B81" s="206" t="s">
        <v>202</v>
      </c>
      <c r="C81" s="110">
        <v>70609000</v>
      </c>
      <c r="D81" s="206" t="s">
        <v>8</v>
      </c>
      <c r="E81" s="206" t="s">
        <v>200</v>
      </c>
      <c r="F81" s="17"/>
      <c r="G81" s="117"/>
      <c r="H81" s="117"/>
      <c r="I81" s="117"/>
      <c r="J81" s="26"/>
      <c r="K81" s="26"/>
    </row>
    <row r="82" spans="1:11" ht="61" thickBot="1">
      <c r="A82" s="123" t="s">
        <v>198</v>
      </c>
      <c r="B82" s="206" t="s">
        <v>203</v>
      </c>
      <c r="C82" s="110">
        <v>24400000</v>
      </c>
      <c r="D82" s="206" t="s">
        <v>8</v>
      </c>
      <c r="E82" s="206" t="s">
        <v>200</v>
      </c>
      <c r="F82" s="17" t="s">
        <v>201</v>
      </c>
      <c r="G82" s="117"/>
      <c r="H82" s="117"/>
      <c r="I82" s="117"/>
      <c r="J82" s="26"/>
      <c r="K82" s="26"/>
    </row>
    <row r="83" spans="1:11" ht="61" thickBot="1">
      <c r="A83" s="123" t="s">
        <v>198</v>
      </c>
      <c r="B83" s="206" t="s">
        <v>204</v>
      </c>
      <c r="C83" s="110">
        <v>50000000</v>
      </c>
      <c r="D83" s="206" t="s">
        <v>8</v>
      </c>
      <c r="E83" s="206" t="s">
        <v>200</v>
      </c>
      <c r="F83" s="17" t="s">
        <v>205</v>
      </c>
      <c r="G83" s="117"/>
      <c r="H83" s="117"/>
      <c r="I83" s="117"/>
      <c r="J83" s="26"/>
      <c r="K83" s="26"/>
    </row>
    <row r="84" spans="1:11" ht="61" thickBot="1">
      <c r="A84" s="123" t="s">
        <v>198</v>
      </c>
      <c r="B84" s="206" t="s">
        <v>206</v>
      </c>
      <c r="C84" s="110">
        <v>53380000</v>
      </c>
      <c r="D84" s="206" t="s">
        <v>8</v>
      </c>
      <c r="E84" s="206" t="s">
        <v>200</v>
      </c>
      <c r="F84" s="17" t="s">
        <v>205</v>
      </c>
      <c r="G84" s="117"/>
      <c r="H84" s="117"/>
      <c r="I84" s="117"/>
      <c r="J84" s="26"/>
      <c r="K84" s="26"/>
    </row>
    <row r="85" spans="1:11" ht="61" thickBot="1">
      <c r="A85" s="123" t="s">
        <v>198</v>
      </c>
      <c r="B85" s="206" t="s">
        <v>207</v>
      </c>
      <c r="C85" s="110">
        <v>200000000</v>
      </c>
      <c r="D85" s="206" t="s">
        <v>8</v>
      </c>
      <c r="E85" s="206" t="s">
        <v>200</v>
      </c>
      <c r="F85" s="226" t="s">
        <v>230</v>
      </c>
      <c r="G85" s="227"/>
      <c r="H85" s="227"/>
      <c r="I85" s="227"/>
      <c r="J85" s="26"/>
      <c r="K85" s="26"/>
    </row>
    <row r="86" spans="1:11" ht="61" thickBot="1">
      <c r="A86" s="123" t="s">
        <v>198</v>
      </c>
      <c r="B86" s="206" t="s">
        <v>208</v>
      </c>
      <c r="C86" s="110">
        <v>15600000</v>
      </c>
      <c r="D86" s="206" t="s">
        <v>8</v>
      </c>
      <c r="E86" s="206" t="s">
        <v>200</v>
      </c>
      <c r="F86" s="122"/>
      <c r="G86" s="117"/>
      <c r="H86" s="117"/>
      <c r="I86" s="117"/>
      <c r="J86" s="26"/>
      <c r="K86" s="26"/>
    </row>
    <row r="87" spans="1:11" ht="25" thickBot="1">
      <c r="A87" s="124" t="s">
        <v>209</v>
      </c>
      <c r="B87" s="206" t="s">
        <v>210</v>
      </c>
      <c r="C87" s="110">
        <v>4709538</v>
      </c>
      <c r="D87" s="206" t="s">
        <v>8</v>
      </c>
      <c r="E87" s="206" t="s">
        <v>211</v>
      </c>
      <c r="F87" s="206"/>
      <c r="G87" s="117"/>
      <c r="H87" s="117"/>
      <c r="I87" s="117"/>
      <c r="J87" s="26"/>
      <c r="K87" s="26"/>
    </row>
    <row r="88" spans="1:11" ht="37" thickBot="1">
      <c r="A88" s="124" t="s">
        <v>212</v>
      </c>
      <c r="B88" s="206" t="s">
        <v>213</v>
      </c>
      <c r="C88" s="110">
        <v>9098937</v>
      </c>
      <c r="D88" s="206" t="s">
        <v>8</v>
      </c>
      <c r="E88" s="206" t="s">
        <v>214</v>
      </c>
      <c r="F88" s="17" t="s">
        <v>215</v>
      </c>
      <c r="G88" s="117"/>
      <c r="H88" s="117"/>
      <c r="I88" s="117"/>
      <c r="J88" s="26"/>
      <c r="K88" s="26"/>
    </row>
    <row r="89" spans="1:11" ht="37" thickBot="1">
      <c r="A89" s="124" t="s">
        <v>212</v>
      </c>
      <c r="B89" s="206" t="s">
        <v>216</v>
      </c>
      <c r="C89" s="110">
        <v>4342571</v>
      </c>
      <c r="D89" s="206" t="s">
        <v>8</v>
      </c>
      <c r="E89" s="206" t="s">
        <v>214</v>
      </c>
      <c r="F89" s="120" t="s">
        <v>217</v>
      </c>
      <c r="G89" s="117"/>
      <c r="H89" s="117"/>
      <c r="I89" s="117"/>
      <c r="J89" s="26"/>
      <c r="K89" s="26"/>
    </row>
    <row r="90" spans="1:11" ht="25" thickBot="1">
      <c r="A90" s="124" t="s">
        <v>212</v>
      </c>
      <c r="B90" s="206" t="s">
        <v>218</v>
      </c>
      <c r="C90" s="110">
        <v>2699028</v>
      </c>
      <c r="D90" s="206" t="s">
        <v>8</v>
      </c>
      <c r="E90" s="206" t="s">
        <v>214</v>
      </c>
      <c r="F90" s="17" t="s">
        <v>219</v>
      </c>
      <c r="G90" s="117"/>
      <c r="H90" s="117"/>
      <c r="I90" s="117"/>
      <c r="J90" s="26"/>
      <c r="K90" s="26"/>
    </row>
    <row r="91" spans="1:11" ht="37" thickBot="1">
      <c r="A91" s="124" t="s">
        <v>212</v>
      </c>
      <c r="B91" s="206" t="s">
        <v>220</v>
      </c>
      <c r="C91" s="110">
        <v>2261756</v>
      </c>
      <c r="D91" s="206" t="s">
        <v>8</v>
      </c>
      <c r="E91" s="206" t="s">
        <v>214</v>
      </c>
      <c r="F91" s="17" t="s">
        <v>221</v>
      </c>
      <c r="G91" s="117"/>
      <c r="H91" s="117"/>
      <c r="I91" s="117"/>
      <c r="J91" s="26"/>
      <c r="K91" s="26"/>
    </row>
    <row r="92" spans="1:11" ht="37" thickBot="1">
      <c r="A92" s="124" t="s">
        <v>212</v>
      </c>
      <c r="B92" s="206" t="s">
        <v>222</v>
      </c>
      <c r="C92" s="110">
        <v>1355687</v>
      </c>
      <c r="D92" s="206" t="s">
        <v>8</v>
      </c>
      <c r="E92" s="206" t="s">
        <v>214</v>
      </c>
      <c r="F92" s="17" t="s">
        <v>223</v>
      </c>
      <c r="G92" s="117"/>
      <c r="H92" s="117"/>
      <c r="I92" s="117"/>
      <c r="J92" s="26"/>
      <c r="K92" s="26"/>
    </row>
    <row r="93" spans="1:11">
      <c r="C93" s="237"/>
      <c r="J93" s="28"/>
      <c r="K93" s="28"/>
    </row>
    <row r="94" spans="1:11">
      <c r="C94" s="63"/>
      <c r="J94" s="28"/>
      <c r="K94" s="28"/>
    </row>
    <row r="95" spans="1:11">
      <c r="A95" s="79" t="s">
        <v>444</v>
      </c>
      <c r="C95" s="63"/>
      <c r="J95" s="28"/>
      <c r="K95" s="28"/>
    </row>
    <row r="96" spans="1:11" ht="48">
      <c r="A96" s="79" t="s">
        <v>244</v>
      </c>
      <c r="C96" s="63"/>
      <c r="J96" s="28"/>
      <c r="K96" s="28"/>
    </row>
    <row r="97" spans="1:11" ht="70">
      <c r="A97" s="79" t="s">
        <v>242</v>
      </c>
      <c r="B97" s="132" t="s">
        <v>243</v>
      </c>
      <c r="C97" s="63"/>
      <c r="J97" s="28"/>
      <c r="K97" s="28"/>
    </row>
    <row r="98" spans="1:11" ht="24">
      <c r="A98" s="131" t="s">
        <v>245</v>
      </c>
      <c r="B98" s="135" t="s">
        <v>445</v>
      </c>
      <c r="C98" s="134"/>
      <c r="J98" s="28"/>
      <c r="K98" s="28"/>
    </row>
    <row r="99" spans="1:11" ht="48">
      <c r="A99" s="131" t="s">
        <v>246</v>
      </c>
      <c r="B99" s="139" t="s">
        <v>446</v>
      </c>
      <c r="C99" s="63"/>
      <c r="J99" s="28"/>
      <c r="K99" s="28"/>
    </row>
    <row r="100" spans="1:11" ht="48">
      <c r="A100" s="131" t="s">
        <v>282</v>
      </c>
      <c r="B100" s="140">
        <v>33121121317.439999</v>
      </c>
      <c r="C100" s="63"/>
      <c r="J100" s="28"/>
      <c r="K100" s="28"/>
    </row>
  </sheetData>
  <mergeCells count="15">
    <mergeCell ref="E62:E66"/>
    <mergeCell ref="K11:K13"/>
    <mergeCell ref="AL11:AL13"/>
    <mergeCell ref="M16:N16"/>
    <mergeCell ref="P16:Q16"/>
    <mergeCell ref="T16:U16"/>
    <mergeCell ref="M17:N17"/>
    <mergeCell ref="P17:Q17"/>
    <mergeCell ref="T17:U17"/>
    <mergeCell ref="K2:K4"/>
    <mergeCell ref="AL2:AL4"/>
    <mergeCell ref="K5:K7"/>
    <mergeCell ref="AL5:AL7"/>
    <mergeCell ref="K8:K10"/>
    <mergeCell ref="AL8:AL10"/>
  </mergeCells>
  <hyperlinks>
    <hyperlink ref="H2" r:id="rId1"/>
    <hyperlink ref="H3" r:id="rId2"/>
    <hyperlink ref="H4" r:id="rId3"/>
    <hyperlink ref="H5" r:id="rId4"/>
    <hyperlink ref="H6" r:id="rId5"/>
    <hyperlink ref="H7" r:id="rId6"/>
    <hyperlink ref="H8" r:id="rId7"/>
    <hyperlink ref="H9" r:id="rId8"/>
    <hyperlink ref="H10" r:id="rId9"/>
    <hyperlink ref="H11" r:id="rId10"/>
    <hyperlink ref="H12" r:id="rId11"/>
    <hyperlink ref="H13" r:id="rId12"/>
    <hyperlink ref="H14" r:id="rId13"/>
    <hyperlink ref="H15" r:id="rId14"/>
    <hyperlink ref="H16" r:id="rId15"/>
    <hyperlink ref="H17" r:id="rId16"/>
    <hyperlink ref="H18" r:id="rId17"/>
    <hyperlink ref="H19" r:id="rId18"/>
    <hyperlink ref="H20" r:id="rId19"/>
    <hyperlink ref="H21" r:id="rId20"/>
    <hyperlink ref="H22" r:id="rId21"/>
    <hyperlink ref="H23" r:id="rId22"/>
    <hyperlink ref="H24" r:id="rId23"/>
    <hyperlink ref="H25" r:id="rId24"/>
    <hyperlink ref="H26" r:id="rId25"/>
    <hyperlink ref="H27" r:id="rId26"/>
    <hyperlink ref="H28" r:id="rId27"/>
    <hyperlink ref="H37" r:id="rId28"/>
    <hyperlink ref="H41" r:id="rId29"/>
    <hyperlink ref="H45" r:id="rId30"/>
    <hyperlink ref="H46" r:id="rId31"/>
    <hyperlink ref="H47" r:id="rId32"/>
    <hyperlink ref="H48" r:id="rId33"/>
    <hyperlink ref="H49" r:id="rId34"/>
    <hyperlink ref="H50" r:id="rId35"/>
    <hyperlink ref="H51" r:id="rId36"/>
    <hyperlink ref="H52" r:id="rId37"/>
    <hyperlink ref="H53" r:id="rId38"/>
    <hyperlink ref="H54" r:id="rId39"/>
    <hyperlink ref="H55" r:id="rId40"/>
    <hyperlink ref="H56" r:id="rId41"/>
    <hyperlink ref="H57" r:id="rId42"/>
    <hyperlink ref="H58" r:id="rId43"/>
    <hyperlink ref="H59" r:id="rId44"/>
    <hyperlink ref="H60" r:id="rId45"/>
  </hyperlink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C1" workbookViewId="0">
      <selection activeCell="R2" sqref="R2:R6"/>
    </sheetView>
  </sheetViews>
  <sheetFormatPr baseColWidth="10" defaultRowHeight="14" x14ac:dyDescent="0"/>
  <cols>
    <col min="6" max="6" width="15" customWidth="1"/>
    <col min="7" max="7" width="24" customWidth="1"/>
    <col min="14" max="14" width="18.33203125" customWidth="1"/>
    <col min="19" max="19" width="27.1640625" customWidth="1"/>
  </cols>
  <sheetData>
    <row r="1" spans="1:18" s="86" customFormat="1" ht="28">
      <c r="A1" s="125" t="s">
        <v>9</v>
      </c>
      <c r="B1" s="125" t="s">
        <v>262</v>
      </c>
      <c r="C1" s="125" t="s">
        <v>236</v>
      </c>
      <c r="D1" s="125" t="s">
        <v>84</v>
      </c>
      <c r="E1" s="125" t="s">
        <v>125</v>
      </c>
      <c r="F1" s="125" t="s">
        <v>133</v>
      </c>
      <c r="G1" s="126" t="s">
        <v>266</v>
      </c>
      <c r="H1" s="125" t="s">
        <v>240</v>
      </c>
      <c r="I1" s="125" t="s">
        <v>237</v>
      </c>
      <c r="J1" s="125" t="s">
        <v>279</v>
      </c>
      <c r="K1" s="125" t="s">
        <v>241</v>
      </c>
      <c r="L1" s="125" t="s">
        <v>168</v>
      </c>
      <c r="M1" s="125" t="s">
        <v>176</v>
      </c>
      <c r="N1" s="125" t="s">
        <v>183</v>
      </c>
      <c r="O1" s="125" t="s">
        <v>263</v>
      </c>
      <c r="P1" s="125" t="s">
        <v>107</v>
      </c>
      <c r="Q1" s="127" t="s">
        <v>239</v>
      </c>
      <c r="R1" s="127" t="s">
        <v>238</v>
      </c>
    </row>
    <row r="2" spans="1:18" ht="15" thickBot="1">
      <c r="A2" s="87">
        <v>49350000</v>
      </c>
      <c r="B2" s="87">
        <v>291500</v>
      </c>
      <c r="C2" s="90">
        <v>5336960</v>
      </c>
      <c r="D2" s="91">
        <v>650743900</v>
      </c>
      <c r="E2" s="91">
        <v>224906</v>
      </c>
      <c r="F2" s="91">
        <v>60000</v>
      </c>
      <c r="G2" s="106">
        <v>350000000</v>
      </c>
      <c r="H2" s="89">
        <v>15000000</v>
      </c>
      <c r="I2" s="91">
        <v>15698</v>
      </c>
      <c r="J2" s="89">
        <v>56514000</v>
      </c>
      <c r="K2" s="92">
        <v>5000000</v>
      </c>
      <c r="L2" s="92">
        <v>500000</v>
      </c>
      <c r="M2" s="89">
        <v>30000000</v>
      </c>
      <c r="N2" s="89">
        <v>2000000</v>
      </c>
      <c r="O2" s="91">
        <v>2683480</v>
      </c>
      <c r="P2" s="95">
        <v>53670</v>
      </c>
      <c r="Q2" s="91">
        <v>4709538</v>
      </c>
      <c r="R2" s="89">
        <v>9098937</v>
      </c>
    </row>
    <row r="3" spans="1:18" ht="16" thickTop="1" thickBot="1">
      <c r="A3" s="87">
        <v>306000</v>
      </c>
      <c r="B3" s="80"/>
      <c r="C3" s="90">
        <v>1997426</v>
      </c>
      <c r="D3" s="91">
        <v>322018</v>
      </c>
      <c r="E3" s="91">
        <v>245801</v>
      </c>
      <c r="F3" s="91">
        <v>60000</v>
      </c>
      <c r="G3" s="89">
        <v>25660000</v>
      </c>
      <c r="H3" s="80"/>
      <c r="I3" s="91">
        <v>15698</v>
      </c>
      <c r="J3" s="89">
        <v>70609000</v>
      </c>
      <c r="K3" s="80"/>
      <c r="L3" s="80"/>
      <c r="M3" s="80"/>
      <c r="N3" s="80"/>
      <c r="O3" s="80"/>
      <c r="P3" s="96">
        <v>113029</v>
      </c>
      <c r="Q3" s="80"/>
      <c r="R3" s="89">
        <v>4342571</v>
      </c>
    </row>
    <row r="4" spans="1:18" ht="16" thickTop="1" thickBot="1">
      <c r="A4" s="87">
        <v>10000000</v>
      </c>
      <c r="B4" s="80"/>
      <c r="C4" s="91">
        <v>281363</v>
      </c>
      <c r="D4" s="91">
        <v>362270</v>
      </c>
      <c r="E4" s="91">
        <v>348569</v>
      </c>
      <c r="F4" s="91">
        <v>10000</v>
      </c>
      <c r="G4" s="89">
        <v>15660000</v>
      </c>
      <c r="H4" s="80"/>
      <c r="I4" s="91">
        <v>15698</v>
      </c>
      <c r="J4" s="89">
        <v>24400000</v>
      </c>
      <c r="K4" s="80"/>
      <c r="L4" s="80"/>
      <c r="M4" s="80"/>
      <c r="N4" s="80"/>
      <c r="O4" s="80"/>
      <c r="P4" s="105">
        <v>113029</v>
      </c>
      <c r="Q4" s="80"/>
      <c r="R4" s="89">
        <v>2699028</v>
      </c>
    </row>
    <row r="5" spans="1:18">
      <c r="A5" s="87">
        <v>8700000</v>
      </c>
      <c r="B5" s="80"/>
      <c r="C5" s="91">
        <v>4122343</v>
      </c>
      <c r="D5" s="93">
        <v>306140</v>
      </c>
      <c r="E5" s="91">
        <v>195235</v>
      </c>
      <c r="F5" s="91">
        <v>60000</v>
      </c>
      <c r="G5" s="89">
        <v>11500000</v>
      </c>
      <c r="H5" s="80"/>
      <c r="I5" s="91">
        <v>15698</v>
      </c>
      <c r="J5" s="89">
        <v>50000000</v>
      </c>
      <c r="K5" s="80"/>
      <c r="L5" s="80"/>
      <c r="M5" s="80"/>
      <c r="N5" s="80"/>
      <c r="O5" s="80"/>
      <c r="P5" s="80"/>
      <c r="Q5" s="80"/>
      <c r="R5" s="89">
        <v>2261756</v>
      </c>
    </row>
    <row r="6" spans="1:18">
      <c r="A6" s="87">
        <v>6230000</v>
      </c>
      <c r="B6" s="80"/>
      <c r="C6" s="91">
        <v>4025220</v>
      </c>
      <c r="D6" s="94"/>
      <c r="E6" s="91">
        <v>253480</v>
      </c>
      <c r="F6" s="91">
        <v>60000</v>
      </c>
      <c r="G6" s="101">
        <v>3000000</v>
      </c>
      <c r="H6" s="80"/>
      <c r="I6" s="91">
        <v>15698</v>
      </c>
      <c r="J6" s="89">
        <v>53380000</v>
      </c>
      <c r="K6" s="80"/>
      <c r="L6" s="80"/>
      <c r="M6" s="80"/>
      <c r="N6" s="80"/>
      <c r="O6" s="80"/>
      <c r="P6" s="80"/>
      <c r="Q6" s="80"/>
      <c r="R6" s="89">
        <v>1355687</v>
      </c>
    </row>
    <row r="7" spans="1:18">
      <c r="A7" s="87">
        <v>5800000</v>
      </c>
      <c r="B7" s="80"/>
      <c r="C7" s="91">
        <v>2012461</v>
      </c>
      <c r="D7" s="80"/>
      <c r="E7" s="91">
        <v>162269</v>
      </c>
      <c r="F7" s="91">
        <v>60000</v>
      </c>
      <c r="G7" s="89">
        <v>300000000</v>
      </c>
      <c r="H7" s="80"/>
      <c r="I7" s="94"/>
      <c r="J7" s="89">
        <v>200000000</v>
      </c>
      <c r="K7" s="80"/>
      <c r="L7" s="80"/>
      <c r="M7" s="80"/>
      <c r="N7" s="80"/>
      <c r="O7" s="80"/>
      <c r="P7" s="80"/>
      <c r="Q7" s="80"/>
      <c r="R7" s="80"/>
    </row>
    <row r="8" spans="1:18">
      <c r="A8" s="87">
        <v>4736000</v>
      </c>
      <c r="B8" s="80"/>
      <c r="C8" s="91">
        <v>9392180</v>
      </c>
      <c r="D8" s="80"/>
      <c r="E8" s="89">
        <v>116573</v>
      </c>
      <c r="F8" s="82"/>
      <c r="G8" s="89">
        <v>3600000</v>
      </c>
      <c r="H8" s="80"/>
      <c r="I8" s="94"/>
      <c r="J8" s="89">
        <v>15600000</v>
      </c>
      <c r="K8" s="80"/>
      <c r="L8" s="80"/>
      <c r="M8" s="80"/>
      <c r="N8" s="80"/>
      <c r="O8" s="80"/>
      <c r="P8" s="80"/>
      <c r="Q8" s="80"/>
      <c r="R8" s="80"/>
    </row>
    <row r="9" spans="1:18">
      <c r="A9" s="87">
        <v>25000000</v>
      </c>
      <c r="B9" s="80"/>
      <c r="C9" s="91">
        <v>12652608</v>
      </c>
      <c r="D9" s="80"/>
      <c r="E9" s="89">
        <v>132116</v>
      </c>
      <c r="F9" s="80"/>
      <c r="G9" s="102">
        <v>450000000</v>
      </c>
      <c r="H9" s="80"/>
      <c r="I9" s="94"/>
      <c r="J9" s="94"/>
      <c r="K9" s="80"/>
      <c r="L9" s="80"/>
      <c r="M9" s="80"/>
      <c r="N9" s="80"/>
      <c r="O9" s="80"/>
      <c r="P9" s="80"/>
      <c r="Q9" s="80"/>
      <c r="R9" s="80"/>
    </row>
    <row r="10" spans="1:18">
      <c r="A10" s="87">
        <v>15000000</v>
      </c>
      <c r="B10" s="80"/>
      <c r="C10" s="82"/>
      <c r="D10" s="80"/>
      <c r="E10" s="82"/>
      <c r="F10" s="80"/>
      <c r="G10" s="94"/>
      <c r="H10" s="80"/>
      <c r="I10" s="94"/>
      <c r="J10" s="94"/>
      <c r="K10" s="80"/>
      <c r="L10" s="80"/>
      <c r="M10" s="80"/>
      <c r="N10" s="80"/>
      <c r="O10" s="80"/>
      <c r="P10" s="80"/>
      <c r="Q10" s="80"/>
      <c r="R10" s="80"/>
    </row>
    <row r="11" spans="1:18">
      <c r="A11" s="87">
        <v>1000000</v>
      </c>
      <c r="B11" s="80"/>
      <c r="C11" s="80"/>
      <c r="D11" s="80"/>
      <c r="E11" s="80"/>
      <c r="F11" s="80"/>
      <c r="G11" s="94"/>
      <c r="H11" s="80"/>
      <c r="I11" s="94"/>
      <c r="J11" s="94"/>
      <c r="K11" s="80"/>
      <c r="L11" s="80"/>
      <c r="M11" s="80"/>
      <c r="N11" s="80"/>
      <c r="O11" s="80"/>
      <c r="P11" s="80"/>
      <c r="Q11" s="80"/>
      <c r="R11" s="80"/>
    </row>
    <row r="12" spans="1:18">
      <c r="A12" s="87">
        <v>10500000</v>
      </c>
      <c r="B12" s="80"/>
      <c r="C12" s="80"/>
      <c r="D12" s="80"/>
      <c r="E12" s="80"/>
      <c r="F12" s="80"/>
      <c r="G12" s="94"/>
      <c r="H12" s="80"/>
      <c r="I12" s="94"/>
      <c r="J12" s="94"/>
      <c r="K12" s="80"/>
      <c r="L12" s="80"/>
      <c r="M12" s="80"/>
      <c r="N12" s="80"/>
      <c r="O12" s="80"/>
      <c r="P12" s="80"/>
      <c r="Q12" s="80"/>
      <c r="R12" s="80"/>
    </row>
    <row r="13" spans="1:18">
      <c r="A13" s="87">
        <v>5000000</v>
      </c>
      <c r="B13" s="80"/>
      <c r="C13" s="80"/>
      <c r="D13" s="80"/>
      <c r="E13" s="80"/>
      <c r="F13" s="80"/>
      <c r="G13" s="97"/>
      <c r="H13" s="80"/>
      <c r="I13" s="94"/>
      <c r="J13" s="94"/>
      <c r="K13" s="80"/>
      <c r="L13" s="80"/>
      <c r="M13" s="80"/>
      <c r="N13" s="80"/>
      <c r="O13" s="80"/>
      <c r="P13" s="80"/>
      <c r="Q13" s="80"/>
      <c r="R13" s="80"/>
    </row>
    <row r="14" spans="1:18">
      <c r="A14" s="87">
        <v>2707540</v>
      </c>
      <c r="B14" s="80"/>
      <c r="C14" s="80"/>
      <c r="D14" s="80"/>
      <c r="E14" s="80"/>
      <c r="F14" s="80"/>
      <c r="G14" s="80"/>
      <c r="H14" s="80"/>
      <c r="I14" s="82"/>
      <c r="J14" s="82"/>
      <c r="K14" s="80"/>
      <c r="L14" s="80"/>
      <c r="M14" s="80"/>
      <c r="N14" s="80"/>
      <c r="O14" s="80"/>
      <c r="P14" s="80"/>
      <c r="Q14" s="80"/>
      <c r="R14" s="80"/>
    </row>
    <row r="15" spans="1:18">
      <c r="A15" s="87">
        <v>4500000</v>
      </c>
      <c r="B15" s="80"/>
      <c r="C15" s="80"/>
      <c r="D15" s="80"/>
      <c r="E15" s="80"/>
      <c r="F15" s="80"/>
      <c r="G15" s="80"/>
      <c r="H15" s="80"/>
      <c r="I15" s="80"/>
      <c r="J15" s="80"/>
      <c r="K15" s="80"/>
      <c r="L15" s="80"/>
      <c r="M15" s="80"/>
      <c r="N15" s="80"/>
      <c r="O15" s="80"/>
      <c r="P15" s="80"/>
      <c r="Q15" s="80"/>
      <c r="R15" s="80"/>
    </row>
    <row r="16" spans="1:18">
      <c r="A16" s="87">
        <v>7118600</v>
      </c>
      <c r="B16" s="80"/>
      <c r="C16" s="80"/>
      <c r="D16" s="80"/>
      <c r="E16" s="80"/>
      <c r="F16" s="80"/>
      <c r="G16" s="80"/>
      <c r="H16" s="80"/>
      <c r="I16" s="80"/>
      <c r="J16" s="80"/>
      <c r="K16" s="80"/>
      <c r="L16" s="80"/>
      <c r="M16" s="80"/>
      <c r="N16" s="80"/>
      <c r="O16" s="80"/>
      <c r="P16" s="80"/>
      <c r="Q16" s="80"/>
      <c r="R16" s="80"/>
    </row>
    <row r="17" spans="1:19">
      <c r="A17" s="87">
        <v>909090</v>
      </c>
      <c r="B17" s="80"/>
      <c r="C17" s="80"/>
      <c r="D17" s="80"/>
      <c r="E17" s="80"/>
      <c r="F17" s="80"/>
      <c r="G17" s="80"/>
      <c r="H17" s="80"/>
      <c r="I17" s="80"/>
      <c r="J17" s="80"/>
      <c r="K17" s="80"/>
      <c r="L17" s="80"/>
      <c r="M17" s="80"/>
      <c r="N17" s="80"/>
      <c r="O17" s="80"/>
      <c r="P17" s="80"/>
      <c r="Q17" s="80"/>
      <c r="R17" s="80"/>
    </row>
    <row r="18" spans="1:19">
      <c r="A18" s="87">
        <v>3636360</v>
      </c>
      <c r="B18" s="80"/>
      <c r="C18" s="80"/>
      <c r="D18" s="80"/>
      <c r="E18" s="80"/>
      <c r="F18" s="80"/>
      <c r="G18" s="80"/>
      <c r="H18" s="80"/>
      <c r="I18" s="80"/>
      <c r="J18" s="80"/>
      <c r="K18" s="80"/>
      <c r="L18" s="80"/>
      <c r="M18" s="80"/>
      <c r="N18" s="80"/>
      <c r="O18" s="80"/>
      <c r="P18" s="80"/>
      <c r="Q18" s="80"/>
      <c r="R18" s="80"/>
    </row>
    <row r="19" spans="1:19">
      <c r="A19" s="87">
        <v>3016220</v>
      </c>
      <c r="B19" s="80"/>
      <c r="C19" s="80"/>
      <c r="D19" s="80"/>
      <c r="E19" s="80"/>
      <c r="F19" s="80"/>
      <c r="G19" s="80"/>
      <c r="H19" s="80"/>
      <c r="I19" s="80"/>
      <c r="J19" s="80"/>
      <c r="K19" s="80"/>
      <c r="L19" s="80"/>
      <c r="M19" s="80"/>
      <c r="N19" s="80"/>
      <c r="O19" s="80"/>
      <c r="P19" s="80"/>
      <c r="Q19" s="80"/>
      <c r="R19" s="80"/>
    </row>
    <row r="20" spans="1:19">
      <c r="A20" s="87">
        <v>4700000</v>
      </c>
      <c r="B20" s="80"/>
      <c r="C20" s="80"/>
      <c r="D20" s="80"/>
      <c r="E20" s="80"/>
      <c r="F20" s="80"/>
      <c r="G20" s="80"/>
      <c r="H20" s="80"/>
      <c r="I20" s="80"/>
      <c r="J20" s="80"/>
      <c r="K20" s="80"/>
      <c r="L20" s="80"/>
      <c r="M20" s="80"/>
      <c r="N20" s="80"/>
      <c r="O20" s="80"/>
      <c r="P20" s="80"/>
      <c r="Q20" s="80"/>
      <c r="R20" s="80"/>
    </row>
    <row r="21" spans="1:19">
      <c r="A21" s="87">
        <v>6550000</v>
      </c>
      <c r="B21" s="80"/>
      <c r="C21" s="80"/>
      <c r="D21" s="80"/>
      <c r="E21" s="80"/>
      <c r="F21" s="80"/>
      <c r="G21" s="80"/>
      <c r="H21" s="80"/>
      <c r="I21" s="80"/>
      <c r="J21" s="80"/>
      <c r="K21" s="80"/>
      <c r="L21" s="80"/>
      <c r="M21" s="80"/>
      <c r="N21" s="80"/>
      <c r="O21" s="80"/>
      <c r="P21" s="80"/>
      <c r="Q21" s="80"/>
      <c r="R21" s="80"/>
    </row>
    <row r="22" spans="1:19">
      <c r="A22" s="87">
        <v>20800000</v>
      </c>
      <c r="B22" s="80"/>
      <c r="C22" s="80"/>
      <c r="D22" s="80"/>
      <c r="E22" s="80"/>
      <c r="F22" s="80"/>
      <c r="G22" s="80"/>
      <c r="H22" s="80"/>
      <c r="I22" s="80"/>
      <c r="J22" s="80"/>
      <c r="K22" s="80"/>
      <c r="L22" s="80"/>
      <c r="M22" s="80"/>
      <c r="N22" s="80"/>
      <c r="O22" s="80"/>
      <c r="P22" s="80"/>
      <c r="Q22" s="80"/>
      <c r="R22" s="80"/>
    </row>
    <row r="23" spans="1:19">
      <c r="A23" s="87">
        <v>995000</v>
      </c>
      <c r="B23" s="80"/>
      <c r="C23" s="80"/>
      <c r="D23" s="80"/>
      <c r="E23" s="80"/>
      <c r="F23" s="80"/>
      <c r="G23" s="80"/>
      <c r="H23" s="80"/>
      <c r="I23" s="80"/>
      <c r="J23" s="80"/>
      <c r="K23" s="80"/>
      <c r="L23" s="80"/>
      <c r="M23" s="80"/>
      <c r="N23" s="80"/>
      <c r="O23" s="80"/>
      <c r="P23" s="80"/>
      <c r="Q23" s="80"/>
      <c r="R23" s="80"/>
    </row>
    <row r="24" spans="1:19">
      <c r="A24" s="87">
        <v>5000000</v>
      </c>
      <c r="B24" s="80"/>
      <c r="C24" s="80"/>
      <c r="D24" s="80"/>
      <c r="E24" s="80"/>
      <c r="F24" s="80"/>
      <c r="G24" s="80"/>
      <c r="H24" s="80"/>
      <c r="I24" s="80"/>
      <c r="J24" s="80"/>
      <c r="K24" s="80"/>
      <c r="L24" s="80"/>
      <c r="M24" s="80"/>
      <c r="N24" s="80"/>
      <c r="O24" s="80"/>
      <c r="P24" s="80"/>
      <c r="Q24" s="80"/>
      <c r="R24" s="80"/>
    </row>
    <row r="25" spans="1:19">
      <c r="A25" s="87">
        <v>1713640</v>
      </c>
      <c r="B25" s="80"/>
      <c r="C25" s="80"/>
      <c r="D25" s="80"/>
      <c r="E25" s="80"/>
      <c r="F25" s="80"/>
      <c r="G25" s="80"/>
      <c r="H25" s="80"/>
      <c r="I25" s="80"/>
      <c r="J25" s="80"/>
      <c r="K25" s="80"/>
      <c r="L25" s="80"/>
      <c r="M25" s="80"/>
      <c r="N25" s="80"/>
      <c r="O25" s="80"/>
      <c r="P25" s="80"/>
      <c r="Q25" s="80"/>
      <c r="R25" s="80"/>
    </row>
    <row r="26" spans="1:19">
      <c r="A26" s="88">
        <v>40000000</v>
      </c>
      <c r="B26" s="80"/>
      <c r="C26" s="82"/>
      <c r="D26" s="82"/>
      <c r="E26" s="82"/>
      <c r="F26" s="82"/>
      <c r="G26" s="80"/>
      <c r="H26" s="80"/>
      <c r="I26" s="82"/>
      <c r="J26" s="82"/>
      <c r="K26" s="80"/>
      <c r="L26" s="80"/>
      <c r="M26" s="80"/>
      <c r="N26" s="80"/>
      <c r="O26" s="80"/>
      <c r="P26" s="80"/>
      <c r="Q26" s="80"/>
      <c r="R26" s="80"/>
    </row>
    <row r="27" spans="1:19">
      <c r="A27" s="89">
        <v>6900000</v>
      </c>
      <c r="B27" s="80"/>
      <c r="C27" s="80"/>
      <c r="D27" s="80"/>
      <c r="E27" s="80"/>
      <c r="F27" s="80"/>
      <c r="G27" s="80"/>
      <c r="H27" s="80"/>
      <c r="I27" s="80"/>
      <c r="J27" s="82"/>
      <c r="K27" s="80"/>
      <c r="L27" s="80"/>
      <c r="M27" s="80"/>
      <c r="N27" s="80"/>
      <c r="O27" s="80"/>
      <c r="P27" s="80"/>
      <c r="Q27" s="80"/>
      <c r="R27" s="80"/>
      <c r="S27" s="86" t="s">
        <v>265</v>
      </c>
    </row>
    <row r="28" spans="1:19" s="85" customFormat="1">
      <c r="A28" s="128">
        <f>SUM(A2:A27)</f>
        <v>250168450</v>
      </c>
      <c r="B28" s="128">
        <v>291500</v>
      </c>
      <c r="C28" s="128">
        <f t="shared" ref="C28:R28" si="0">SUM(C2:C27)</f>
        <v>39820561</v>
      </c>
      <c r="D28" s="128">
        <f t="shared" si="0"/>
        <v>651734328</v>
      </c>
      <c r="E28" s="128">
        <f t="shared" si="0"/>
        <v>1678949</v>
      </c>
      <c r="F28" s="128">
        <f t="shared" si="0"/>
        <v>310000</v>
      </c>
      <c r="G28" s="128">
        <f t="shared" si="0"/>
        <v>1159420000</v>
      </c>
      <c r="H28" s="128">
        <f t="shared" si="0"/>
        <v>15000000</v>
      </c>
      <c r="I28" s="128">
        <f t="shared" si="0"/>
        <v>78490</v>
      </c>
      <c r="J28" s="128">
        <f>SUM(J2:J27)</f>
        <v>470503000</v>
      </c>
      <c r="K28" s="128">
        <f t="shared" si="0"/>
        <v>5000000</v>
      </c>
      <c r="L28" s="128">
        <f t="shared" si="0"/>
        <v>500000</v>
      </c>
      <c r="M28" s="128">
        <f t="shared" si="0"/>
        <v>30000000</v>
      </c>
      <c r="N28" s="128">
        <f t="shared" si="0"/>
        <v>2000000</v>
      </c>
      <c r="O28" s="128">
        <f t="shared" si="0"/>
        <v>2683480</v>
      </c>
      <c r="P28" s="129">
        <f t="shared" si="0"/>
        <v>279728</v>
      </c>
      <c r="Q28" s="128">
        <f t="shared" si="0"/>
        <v>4709538</v>
      </c>
      <c r="R28" s="128">
        <f t="shared" si="0"/>
        <v>19757979</v>
      </c>
      <c r="S28" s="130">
        <f>SUM(A28:R28)</f>
        <v>2653936003</v>
      </c>
    </row>
    <row r="32" spans="1:19">
      <c r="A32" s="626" t="s">
        <v>267</v>
      </c>
      <c r="B32" s="626"/>
    </row>
    <row r="33" spans="1:5">
      <c r="A33" s="50" t="s">
        <v>264</v>
      </c>
      <c r="B33" s="50" t="s">
        <v>165</v>
      </c>
    </row>
    <row r="34" spans="1:5" ht="36">
      <c r="A34" s="83" t="s">
        <v>149</v>
      </c>
      <c r="B34" s="81" t="s">
        <v>186</v>
      </c>
      <c r="E34" s="98"/>
    </row>
    <row r="35" spans="1:5" ht="24">
      <c r="A35" s="84" t="s">
        <v>151</v>
      </c>
      <c r="B35" s="136"/>
      <c r="E35" s="98"/>
    </row>
    <row r="36" spans="1:5" ht="24">
      <c r="A36" s="84" t="s">
        <v>153</v>
      </c>
      <c r="B36" s="136"/>
      <c r="E36" s="98"/>
    </row>
    <row r="37" spans="1:5" ht="24">
      <c r="A37" s="84" t="s">
        <v>156</v>
      </c>
      <c r="B37" s="136"/>
      <c r="E37" s="99"/>
    </row>
    <row r="38" spans="1:5" ht="24">
      <c r="A38" s="84" t="s">
        <v>149</v>
      </c>
      <c r="B38" s="136"/>
      <c r="E38" s="98"/>
    </row>
    <row r="39" spans="1:5" ht="24">
      <c r="A39" s="84" t="s">
        <v>151</v>
      </c>
      <c r="B39" s="136"/>
      <c r="E39" s="98"/>
    </row>
    <row r="40" spans="1:5" ht="24">
      <c r="A40" s="84" t="s">
        <v>153</v>
      </c>
      <c r="B40" s="136"/>
      <c r="E40" s="100"/>
    </row>
    <row r="41" spans="1:5" ht="24">
      <c r="A41" s="84" t="s">
        <v>156</v>
      </c>
      <c r="B41" s="136"/>
      <c r="E41" s="98"/>
    </row>
    <row r="42" spans="1:5" ht="36">
      <c r="A42" s="84" t="s">
        <v>163</v>
      </c>
      <c r="B42" s="136"/>
      <c r="E42" s="98"/>
    </row>
    <row r="43" spans="1:5" ht="28" customHeight="1">
      <c r="A43" s="137" t="s">
        <v>280</v>
      </c>
      <c r="B43" s="138" t="s">
        <v>281</v>
      </c>
    </row>
  </sheetData>
  <mergeCells count="1">
    <mergeCell ref="A32:B32"/>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3"/>
  <sheetViews>
    <sheetView workbookViewId="0">
      <pane ySplit="1" topLeftCell="A2" activePane="bottomLeft" state="frozen"/>
      <selection pane="bottomLeft" activeCell="W8" sqref="W8"/>
    </sheetView>
  </sheetViews>
  <sheetFormatPr baseColWidth="10" defaultRowHeight="14" x14ac:dyDescent="0"/>
  <cols>
    <col min="1" max="1" width="3.6640625" style="142" customWidth="1"/>
    <col min="2" max="2" width="18.33203125" customWidth="1"/>
    <col min="3" max="3" width="20.6640625" style="63" customWidth="1"/>
    <col min="4" max="4" width="24" customWidth="1"/>
    <col min="5" max="5" width="13.6640625" style="63" bestFit="1" customWidth="1"/>
    <col min="6" max="6" width="18.5" style="63" customWidth="1"/>
    <col min="8" max="8" width="16.6640625" customWidth="1"/>
    <col min="9" max="9" width="18" style="63" customWidth="1"/>
    <col min="10" max="10" width="31.6640625" style="183" customWidth="1"/>
    <col min="11" max="11" width="20.6640625" style="63" customWidth="1"/>
    <col min="12" max="12" width="33" style="240" customWidth="1"/>
    <col min="13" max="13" width="10.83203125" style="28"/>
    <col min="14" max="14" width="13.5" style="28" customWidth="1"/>
    <col min="15" max="15" width="13.1640625" customWidth="1"/>
    <col min="16" max="16" width="16.6640625" bestFit="1" customWidth="1"/>
    <col min="17" max="17" width="12.5" bestFit="1" customWidth="1"/>
    <col min="19" max="19" width="13.5" bestFit="1" customWidth="1"/>
    <col min="20" max="20" width="13.1640625" bestFit="1" customWidth="1"/>
    <col min="21" max="21" width="16.33203125" bestFit="1" customWidth="1"/>
    <col min="22" max="22" width="13.83203125" bestFit="1" customWidth="1"/>
    <col min="25" max="25" width="10.83203125" style="202"/>
    <col min="28" max="28" width="13.1640625" bestFit="1" customWidth="1"/>
    <col min="31" max="31" width="12.5" bestFit="1" customWidth="1"/>
    <col min="36" max="36" width="13.5" bestFit="1" customWidth="1"/>
    <col min="38" max="38" width="15.1640625" customWidth="1"/>
    <col min="39" max="39" width="19" customWidth="1"/>
    <col min="40" max="40" width="13.5" bestFit="1" customWidth="1"/>
    <col min="43" max="44" width="10.83203125" customWidth="1"/>
  </cols>
  <sheetData>
    <row r="1" spans="1:42" ht="49" thickBot="1">
      <c r="B1" s="1" t="s">
        <v>0</v>
      </c>
      <c r="C1" s="1" t="s">
        <v>464</v>
      </c>
      <c r="D1" s="1" t="s">
        <v>1</v>
      </c>
      <c r="E1" s="1" t="s">
        <v>2</v>
      </c>
      <c r="F1" s="1" t="s">
        <v>3</v>
      </c>
      <c r="G1" s="1" t="s">
        <v>4</v>
      </c>
      <c r="H1" s="1" t="s">
        <v>5</v>
      </c>
      <c r="I1" s="1" t="s">
        <v>461</v>
      </c>
      <c r="J1" s="1" t="s">
        <v>462</v>
      </c>
      <c r="K1" s="1" t="s">
        <v>463</v>
      </c>
      <c r="L1" s="238" t="s">
        <v>460</v>
      </c>
      <c r="M1" s="24"/>
      <c r="N1" s="24"/>
      <c r="P1" s="41" t="s">
        <v>6</v>
      </c>
      <c r="Q1" s="22" t="s">
        <v>165</v>
      </c>
      <c r="R1" s="42" t="s">
        <v>52</v>
      </c>
      <c r="S1" s="42" t="s">
        <v>55</v>
      </c>
      <c r="T1" s="13" t="s">
        <v>142</v>
      </c>
      <c r="U1" s="43" t="s">
        <v>59</v>
      </c>
      <c r="V1" s="44" t="s">
        <v>82</v>
      </c>
      <c r="W1" s="45" t="s">
        <v>89</v>
      </c>
      <c r="X1" s="46" t="s">
        <v>123</v>
      </c>
      <c r="Y1" s="205" t="s">
        <v>105</v>
      </c>
      <c r="Z1" s="46" t="s">
        <v>111</v>
      </c>
      <c r="AA1" s="46" t="s">
        <v>131</v>
      </c>
      <c r="AB1" s="13" t="s">
        <v>157</v>
      </c>
      <c r="AC1" s="22" t="s">
        <v>167</v>
      </c>
      <c r="AD1" s="13" t="s">
        <v>169</v>
      </c>
      <c r="AE1" s="22" t="s">
        <v>174</v>
      </c>
      <c r="AF1" s="13" t="s">
        <v>181</v>
      </c>
      <c r="AG1" s="13" t="s">
        <v>189</v>
      </c>
      <c r="AH1" s="13" t="s">
        <v>192</v>
      </c>
      <c r="AI1" s="13" t="s">
        <v>195</v>
      </c>
      <c r="AJ1" s="47" t="s">
        <v>198</v>
      </c>
      <c r="AK1" s="48" t="s">
        <v>209</v>
      </c>
      <c r="AL1" s="48" t="s">
        <v>212</v>
      </c>
      <c r="AM1" s="209" t="s">
        <v>265</v>
      </c>
    </row>
    <row r="2" spans="1:42" ht="59" customHeight="1" thickBot="1">
      <c r="B2" s="103" t="s">
        <v>6</v>
      </c>
      <c r="C2" s="103" t="s">
        <v>465</v>
      </c>
      <c r="D2" s="109" t="s">
        <v>7</v>
      </c>
      <c r="E2" s="110">
        <v>49350000</v>
      </c>
      <c r="F2" s="111" t="s">
        <v>8</v>
      </c>
      <c r="G2" s="111" t="s">
        <v>9</v>
      </c>
      <c r="H2" s="104" t="s">
        <v>10</v>
      </c>
      <c r="I2" s="111" t="s">
        <v>269</v>
      </c>
      <c r="J2" s="210" t="s">
        <v>307</v>
      </c>
      <c r="K2" s="111" t="s">
        <v>250</v>
      </c>
      <c r="L2" s="212"/>
      <c r="M2" s="25"/>
      <c r="N2" s="618" t="s">
        <v>227</v>
      </c>
      <c r="O2" s="29" t="s">
        <v>233</v>
      </c>
      <c r="P2" s="32">
        <v>128983690</v>
      </c>
      <c r="Q2" s="50"/>
      <c r="R2" s="197"/>
      <c r="S2" s="197"/>
      <c r="T2" s="50"/>
      <c r="U2" s="32">
        <v>32750426</v>
      </c>
      <c r="V2" s="50"/>
      <c r="W2" s="50"/>
      <c r="X2" s="50"/>
      <c r="Y2" s="199"/>
      <c r="Z2" s="50"/>
      <c r="AA2" s="50"/>
      <c r="AB2" s="50"/>
      <c r="AC2" s="51"/>
      <c r="AD2" s="50"/>
      <c r="AE2" s="50"/>
      <c r="AF2" s="50"/>
      <c r="AG2" s="50"/>
      <c r="AH2" s="50"/>
      <c r="AI2" s="50"/>
      <c r="AJ2" s="107">
        <v>454900000</v>
      </c>
      <c r="AK2" s="50"/>
      <c r="AL2" s="141">
        <v>2395903</v>
      </c>
      <c r="AM2" s="32">
        <f>SUM(P2:AL2)</f>
        <v>619030019</v>
      </c>
      <c r="AN2" s="29" t="s">
        <v>233</v>
      </c>
      <c r="AO2" s="618" t="s">
        <v>227</v>
      </c>
      <c r="AP2" s="61">
        <v>0.22863</v>
      </c>
    </row>
    <row r="3" spans="1:42" ht="61" thickBot="1">
      <c r="A3" s="143"/>
      <c r="B3" s="103" t="s">
        <v>6</v>
      </c>
      <c r="C3" s="103" t="s">
        <v>465</v>
      </c>
      <c r="D3" s="109" t="s">
        <v>11</v>
      </c>
      <c r="E3" s="110">
        <v>306000</v>
      </c>
      <c r="F3" s="111" t="s">
        <v>8</v>
      </c>
      <c r="G3" s="111" t="s">
        <v>9</v>
      </c>
      <c r="H3" s="104" t="s">
        <v>12</v>
      </c>
      <c r="I3" s="111" t="s">
        <v>277</v>
      </c>
      <c r="J3" s="210" t="s">
        <v>283</v>
      </c>
      <c r="K3" s="111" t="s">
        <v>252</v>
      </c>
      <c r="L3" s="212"/>
      <c r="M3" s="25"/>
      <c r="N3" s="618"/>
      <c r="O3" s="30" t="s">
        <v>225</v>
      </c>
      <c r="P3" s="201">
        <v>12030000</v>
      </c>
      <c r="Q3" s="50"/>
      <c r="R3" s="197"/>
      <c r="S3" s="197"/>
      <c r="T3" s="50"/>
      <c r="U3" s="50"/>
      <c r="V3" s="50"/>
      <c r="W3" s="49">
        <f>E52</f>
        <v>162269</v>
      </c>
      <c r="X3" s="50"/>
      <c r="Y3" s="199"/>
      <c r="Z3" s="50"/>
      <c r="AA3" s="50"/>
      <c r="AB3" s="50"/>
      <c r="AC3" s="50"/>
      <c r="AD3" s="50"/>
      <c r="AE3" s="50"/>
      <c r="AF3" s="50"/>
      <c r="AG3" s="50"/>
      <c r="AH3" s="50"/>
      <c r="AI3" s="50"/>
      <c r="AJ3" s="50"/>
      <c r="AK3" s="50"/>
      <c r="AL3" s="199"/>
      <c r="AM3" s="32">
        <f>SUM(P3:AL3)</f>
        <v>12192269</v>
      </c>
      <c r="AN3" s="30" t="s">
        <v>225</v>
      </c>
      <c r="AO3" s="618"/>
      <c r="AP3" s="61">
        <v>4.4999999999999997E-3</v>
      </c>
    </row>
    <row r="4" spans="1:42" ht="56" customHeight="1" thickBot="1">
      <c r="A4" s="143"/>
      <c r="B4" s="103" t="s">
        <v>6</v>
      </c>
      <c r="C4" s="103" t="s">
        <v>465</v>
      </c>
      <c r="D4" s="109" t="s">
        <v>308</v>
      </c>
      <c r="E4" s="110">
        <v>10000000</v>
      </c>
      <c r="F4" s="111" t="s">
        <v>8</v>
      </c>
      <c r="G4" s="111" t="s">
        <v>9</v>
      </c>
      <c r="H4" s="104" t="s">
        <v>14</v>
      </c>
      <c r="I4" s="111" t="s">
        <v>270</v>
      </c>
      <c r="J4" s="210" t="s">
        <v>284</v>
      </c>
      <c r="K4" s="111" t="s">
        <v>253</v>
      </c>
      <c r="L4" s="212"/>
      <c r="M4" s="25"/>
      <c r="N4" s="618"/>
      <c r="O4" s="31" t="s">
        <v>226</v>
      </c>
      <c r="P4" s="32">
        <v>2708640</v>
      </c>
      <c r="Q4" s="50"/>
      <c r="R4" s="197"/>
      <c r="S4" s="197"/>
      <c r="T4" s="50"/>
      <c r="U4" s="50"/>
      <c r="V4" s="50"/>
      <c r="W4" s="50"/>
      <c r="X4" s="50"/>
      <c r="Y4" s="199"/>
      <c r="Z4" s="50"/>
      <c r="AA4" s="50"/>
      <c r="AB4" s="50"/>
      <c r="AC4" s="50"/>
      <c r="AD4" s="50"/>
      <c r="AE4" s="50"/>
      <c r="AF4" s="50"/>
      <c r="AG4" s="50"/>
      <c r="AH4" s="50"/>
      <c r="AI4" s="50"/>
      <c r="AJ4" s="49">
        <f>E95</f>
        <v>15600000</v>
      </c>
      <c r="AK4" s="50"/>
      <c r="AL4" s="199"/>
      <c r="AM4" s="32">
        <f>SUM(P4:AL4)</f>
        <v>18308640</v>
      </c>
      <c r="AN4" s="31" t="s">
        <v>226</v>
      </c>
      <c r="AO4" s="618"/>
      <c r="AP4" s="61">
        <v>6.7600000000000004E-3</v>
      </c>
    </row>
    <row r="5" spans="1:42" ht="59" customHeight="1" thickBot="1">
      <c r="B5" s="103" t="s">
        <v>6</v>
      </c>
      <c r="C5" s="103" t="s">
        <v>467</v>
      </c>
      <c r="D5" s="109" t="s">
        <v>15</v>
      </c>
      <c r="E5" s="110">
        <v>8700000</v>
      </c>
      <c r="F5" s="111" t="s">
        <v>8</v>
      </c>
      <c r="G5" s="111" t="s">
        <v>9</v>
      </c>
      <c r="H5" s="104" t="s">
        <v>16</v>
      </c>
      <c r="I5" s="112" t="s">
        <v>233</v>
      </c>
      <c r="J5" s="210" t="s">
        <v>285</v>
      </c>
      <c r="K5" s="111" t="s">
        <v>253</v>
      </c>
      <c r="L5" s="212"/>
      <c r="M5" s="25"/>
      <c r="N5" s="619" t="s">
        <v>228</v>
      </c>
      <c r="O5" s="29" t="s">
        <v>233</v>
      </c>
      <c r="P5" s="201">
        <v>4500000</v>
      </c>
      <c r="Q5" s="50"/>
      <c r="R5" s="197"/>
      <c r="S5" s="141">
        <f>E27</f>
        <v>450000000</v>
      </c>
      <c r="T5" s="50"/>
      <c r="U5" s="141">
        <v>2012461</v>
      </c>
      <c r="V5" s="141">
        <f>SUM(E45+E46)</f>
        <v>684288</v>
      </c>
      <c r="W5" s="50"/>
      <c r="X5" s="50"/>
      <c r="Y5" s="199"/>
      <c r="Z5" s="50"/>
      <c r="AA5" s="50"/>
      <c r="AB5" s="50"/>
      <c r="AC5" s="50"/>
      <c r="AD5" s="50"/>
      <c r="AE5" s="50"/>
      <c r="AF5" s="50"/>
      <c r="AG5" s="50"/>
      <c r="AH5" s="50"/>
      <c r="AI5" s="50"/>
      <c r="AJ5" s="50"/>
      <c r="AK5" s="50"/>
      <c r="AL5" s="198"/>
      <c r="AM5" s="32">
        <f>SUM(P5:AL5)</f>
        <v>457196749</v>
      </c>
      <c r="AN5" s="29" t="s">
        <v>233</v>
      </c>
      <c r="AO5" s="619" t="s">
        <v>228</v>
      </c>
      <c r="AP5" s="61">
        <v>0.16886000000000001</v>
      </c>
    </row>
    <row r="6" spans="1:42" ht="53" customHeight="1" thickBot="1">
      <c r="A6" s="143"/>
      <c r="B6" s="103" t="s">
        <v>6</v>
      </c>
      <c r="C6" s="103" t="s">
        <v>465</v>
      </c>
      <c r="D6" s="109" t="s">
        <v>17</v>
      </c>
      <c r="E6" s="110">
        <v>6230000</v>
      </c>
      <c r="F6" s="111" t="s">
        <v>8</v>
      </c>
      <c r="G6" s="111" t="s">
        <v>9</v>
      </c>
      <c r="H6" s="113" t="s">
        <v>18</v>
      </c>
      <c r="I6" s="111" t="s">
        <v>271</v>
      </c>
      <c r="J6" s="210" t="s">
        <v>286</v>
      </c>
      <c r="K6" s="111" t="s">
        <v>253</v>
      </c>
      <c r="L6" s="212"/>
      <c r="M6" s="25"/>
      <c r="N6" s="619"/>
      <c r="O6" s="30" t="s">
        <v>225</v>
      </c>
      <c r="P6" s="199"/>
      <c r="Q6" s="50"/>
      <c r="R6" s="197"/>
      <c r="S6" s="197"/>
      <c r="T6" s="50"/>
      <c r="U6" s="50"/>
      <c r="V6" s="50"/>
      <c r="W6" s="50"/>
      <c r="X6" s="50"/>
      <c r="Y6" s="199"/>
      <c r="Z6" s="50"/>
      <c r="AA6" s="50"/>
      <c r="AB6" s="50"/>
      <c r="AC6" s="50"/>
      <c r="AD6" s="50"/>
      <c r="AE6" s="50"/>
      <c r="AF6" s="50"/>
      <c r="AG6" s="50"/>
      <c r="AH6" s="50"/>
      <c r="AI6" s="50"/>
      <c r="AJ6" s="50"/>
      <c r="AK6" s="50"/>
      <c r="AL6" s="207"/>
      <c r="AM6" s="32">
        <v>0</v>
      </c>
      <c r="AN6" s="30" t="s">
        <v>225</v>
      </c>
      <c r="AO6" s="619"/>
      <c r="AP6" s="61">
        <v>0</v>
      </c>
    </row>
    <row r="7" spans="1:42" ht="37" thickBot="1">
      <c r="A7" s="143"/>
      <c r="B7" s="103" t="s">
        <v>6</v>
      </c>
      <c r="C7" s="103" t="s">
        <v>465</v>
      </c>
      <c r="D7" s="109" t="s">
        <v>19</v>
      </c>
      <c r="E7" s="110">
        <v>5800000</v>
      </c>
      <c r="F7" s="111" t="s">
        <v>8</v>
      </c>
      <c r="G7" s="111" t="s">
        <v>9</v>
      </c>
      <c r="H7" s="113" t="s">
        <v>20</v>
      </c>
      <c r="I7" s="111" t="s">
        <v>272</v>
      </c>
      <c r="J7" s="210" t="s">
        <v>287</v>
      </c>
      <c r="K7" s="111" t="s">
        <v>253</v>
      </c>
      <c r="L7" s="212"/>
      <c r="M7" s="25"/>
      <c r="N7" s="619"/>
      <c r="O7" s="31" t="s">
        <v>226</v>
      </c>
      <c r="P7" s="199"/>
      <c r="Q7" s="50"/>
      <c r="R7" s="197"/>
      <c r="S7" s="197"/>
      <c r="T7" s="50"/>
      <c r="U7" s="50"/>
      <c r="V7" s="50"/>
      <c r="W7" s="50"/>
      <c r="X7" s="50"/>
      <c r="Y7" s="199"/>
      <c r="Z7" s="50"/>
      <c r="AA7" s="50"/>
      <c r="AB7" s="50"/>
      <c r="AC7" s="50"/>
      <c r="AD7" s="50"/>
      <c r="AE7" s="50"/>
      <c r="AF7" s="50"/>
      <c r="AG7" s="50"/>
      <c r="AH7" s="50"/>
      <c r="AI7" s="50"/>
      <c r="AJ7" s="50"/>
      <c r="AK7" s="50"/>
      <c r="AL7" s="50"/>
      <c r="AM7" s="32">
        <v>0</v>
      </c>
      <c r="AN7" s="31" t="s">
        <v>226</v>
      </c>
      <c r="AO7" s="619"/>
      <c r="AP7" s="61">
        <v>0</v>
      </c>
    </row>
    <row r="8" spans="1:42" ht="67" customHeight="1" thickBot="1">
      <c r="B8" s="103" t="s">
        <v>6</v>
      </c>
      <c r="C8" s="103" t="s">
        <v>467</v>
      </c>
      <c r="D8" s="109" t="s">
        <v>21</v>
      </c>
      <c r="E8" s="110">
        <v>4736000</v>
      </c>
      <c r="F8" s="111" t="s">
        <v>8</v>
      </c>
      <c r="G8" s="111" t="s">
        <v>9</v>
      </c>
      <c r="H8" s="104" t="s">
        <v>22</v>
      </c>
      <c r="I8" s="112" t="s">
        <v>233</v>
      </c>
      <c r="J8" s="210" t="s">
        <v>288</v>
      </c>
      <c r="K8" s="111" t="s">
        <v>309</v>
      </c>
      <c r="L8" s="212"/>
      <c r="M8" s="25"/>
      <c r="N8" s="620" t="s">
        <v>229</v>
      </c>
      <c r="O8" s="29" t="s">
        <v>233</v>
      </c>
      <c r="P8" s="32">
        <v>40779900</v>
      </c>
      <c r="Q8" s="50"/>
      <c r="R8" s="141">
        <f>E26</f>
        <v>291500</v>
      </c>
      <c r="S8" s="197"/>
      <c r="T8" s="50"/>
      <c r="U8" s="49">
        <v>58012323</v>
      </c>
      <c r="V8" s="49">
        <f>E44</f>
        <v>650743900</v>
      </c>
      <c r="W8" s="49">
        <f>SUM(E47+E48+E49+E50+E51)</f>
        <v>1267991</v>
      </c>
      <c r="X8" s="50"/>
      <c r="Y8" s="199"/>
      <c r="Z8" s="50"/>
      <c r="AA8" s="50"/>
      <c r="AB8" s="50"/>
      <c r="AC8" s="50"/>
      <c r="AD8" s="50"/>
      <c r="AE8" s="50"/>
      <c r="AF8" s="50"/>
      <c r="AG8" s="50"/>
      <c r="AH8" s="50"/>
      <c r="AI8" s="50"/>
      <c r="AJ8" s="50"/>
      <c r="AK8" s="49">
        <v>4709538</v>
      </c>
      <c r="AL8" s="107">
        <v>9825275</v>
      </c>
      <c r="AM8" s="32">
        <f>SUM(P8:AL8)</f>
        <v>765630427</v>
      </c>
      <c r="AN8" s="29" t="s">
        <v>233</v>
      </c>
      <c r="AO8" s="620" t="s">
        <v>229</v>
      </c>
      <c r="AP8" s="61">
        <v>0.28277000000000002</v>
      </c>
    </row>
    <row r="9" spans="1:42" ht="67" customHeight="1" thickBot="1">
      <c r="A9" s="143"/>
      <c r="B9" s="103" t="s">
        <v>6</v>
      </c>
      <c r="C9" s="103" t="s">
        <v>465</v>
      </c>
      <c r="D9" s="109" t="s">
        <v>23</v>
      </c>
      <c r="E9" s="110">
        <v>25000000</v>
      </c>
      <c r="F9" s="111" t="s">
        <v>8</v>
      </c>
      <c r="G9" s="111" t="s">
        <v>9</v>
      </c>
      <c r="H9" s="104" t="s">
        <v>22</v>
      </c>
      <c r="I9" s="112" t="s">
        <v>233</v>
      </c>
      <c r="J9" s="210" t="s">
        <v>289</v>
      </c>
      <c r="K9" s="111" t="s">
        <v>250</v>
      </c>
      <c r="L9" s="212"/>
      <c r="M9" s="25"/>
      <c r="N9" s="620"/>
      <c r="O9" s="30" t="s">
        <v>225</v>
      </c>
      <c r="P9" s="199"/>
      <c r="Q9" s="50"/>
      <c r="R9" s="197"/>
      <c r="S9" s="197"/>
      <c r="T9" s="50"/>
      <c r="V9" s="49"/>
      <c r="W9" s="50"/>
      <c r="X9" s="49">
        <f>SUM(E61:E63)</f>
        <v>248689</v>
      </c>
      <c r="Y9" s="141">
        <f>SUM(E53:E54)</f>
        <v>226058</v>
      </c>
      <c r="Z9" s="49">
        <f>SUM(E56:E60)</f>
        <v>78490</v>
      </c>
      <c r="AA9" s="49">
        <v>680627</v>
      </c>
      <c r="AB9" s="50"/>
      <c r="AC9" s="50"/>
      <c r="AD9" s="50"/>
      <c r="AE9" s="50"/>
      <c r="AF9" s="50"/>
      <c r="AG9" s="50"/>
      <c r="AH9" s="50"/>
      <c r="AI9" s="50"/>
      <c r="AJ9" s="50"/>
      <c r="AK9" s="50"/>
      <c r="AL9" s="49">
        <v>4342571</v>
      </c>
      <c r="AM9" s="32">
        <f t="shared" ref="AM9:AM13" si="0">SUM(P9:AL9)</f>
        <v>5576435</v>
      </c>
      <c r="AN9" s="30" t="s">
        <v>225</v>
      </c>
      <c r="AO9" s="620"/>
      <c r="AP9" s="61">
        <v>2.0500000000000002E-3</v>
      </c>
    </row>
    <row r="10" spans="1:42" ht="69" customHeight="1" thickBot="1">
      <c r="A10" s="143"/>
      <c r="B10" s="103" t="s">
        <v>6</v>
      </c>
      <c r="C10" s="103" t="s">
        <v>467</v>
      </c>
      <c r="D10" s="109" t="s">
        <v>24</v>
      </c>
      <c r="E10" s="110">
        <v>15000000</v>
      </c>
      <c r="F10" s="111" t="s">
        <v>8</v>
      </c>
      <c r="G10" s="111" t="s">
        <v>9</v>
      </c>
      <c r="H10" s="104" t="s">
        <v>22</v>
      </c>
      <c r="I10" s="111" t="s">
        <v>273</v>
      </c>
      <c r="J10" s="210" t="s">
        <v>290</v>
      </c>
      <c r="K10" s="111" t="s">
        <v>250</v>
      </c>
      <c r="L10" s="212"/>
      <c r="M10" s="25"/>
      <c r="N10" s="620"/>
      <c r="O10" s="31" t="s">
        <v>226</v>
      </c>
      <c r="P10" s="201">
        <v>14226220</v>
      </c>
      <c r="Q10" s="50"/>
      <c r="R10" s="197"/>
      <c r="S10" s="197"/>
      <c r="T10" s="50"/>
      <c r="U10" s="50"/>
      <c r="V10" s="50"/>
      <c r="W10" s="50"/>
      <c r="X10" s="50"/>
      <c r="Y10" s="199"/>
      <c r="Z10" s="50"/>
      <c r="AA10" s="50"/>
      <c r="AB10" s="50"/>
      <c r="AC10" s="50"/>
      <c r="AD10" s="50"/>
      <c r="AE10" s="50"/>
      <c r="AF10" s="50"/>
      <c r="AG10" s="50"/>
      <c r="AH10" s="50"/>
      <c r="AI10" s="50"/>
      <c r="AJ10" s="50"/>
      <c r="AK10" s="49"/>
      <c r="AL10" s="50"/>
      <c r="AM10" s="32">
        <f t="shared" si="0"/>
        <v>14226220</v>
      </c>
      <c r="AN10" s="31" t="s">
        <v>226</v>
      </c>
      <c r="AO10" s="620"/>
      <c r="AP10" s="61">
        <v>5.2500000000000003E-3</v>
      </c>
    </row>
    <row r="11" spans="1:42" ht="61" customHeight="1" thickBot="1">
      <c r="B11" s="103" t="s">
        <v>6</v>
      </c>
      <c r="C11" s="103" t="s">
        <v>467</v>
      </c>
      <c r="D11" s="109" t="s">
        <v>25</v>
      </c>
      <c r="E11" s="110">
        <v>1000000</v>
      </c>
      <c r="F11" s="111" t="s">
        <v>8</v>
      </c>
      <c r="G11" s="111" t="s">
        <v>9</v>
      </c>
      <c r="H11" s="104" t="s">
        <v>26</v>
      </c>
      <c r="I11" s="111" t="s">
        <v>274</v>
      </c>
      <c r="J11" s="210" t="s">
        <v>291</v>
      </c>
      <c r="K11" s="111" t="s">
        <v>250</v>
      </c>
      <c r="L11" s="212"/>
      <c r="M11" s="25"/>
      <c r="N11" s="621" t="s">
        <v>231</v>
      </c>
      <c r="O11" s="29" t="s">
        <v>233</v>
      </c>
      <c r="P11" s="50"/>
      <c r="Q11" s="32">
        <v>46420000</v>
      </c>
      <c r="R11" s="50"/>
      <c r="S11" s="50"/>
      <c r="T11" s="141">
        <v>714350000</v>
      </c>
      <c r="U11" s="50"/>
      <c r="V11" s="49"/>
      <c r="W11" s="50"/>
      <c r="X11" s="50"/>
      <c r="Y11" s="196"/>
      <c r="Z11" s="50"/>
      <c r="AA11" s="50"/>
      <c r="AB11" s="49">
        <v>14936445</v>
      </c>
      <c r="AC11" s="50"/>
      <c r="AD11" s="49">
        <f>E80</f>
        <v>5000000</v>
      </c>
      <c r="AE11" s="50"/>
      <c r="AF11" s="50"/>
      <c r="AG11" s="49">
        <f>E86</f>
        <v>2680000</v>
      </c>
      <c r="AH11" s="49">
        <f>E87</f>
        <v>53600</v>
      </c>
      <c r="AI11" s="50"/>
      <c r="AJ11" s="50"/>
      <c r="AK11" s="50"/>
      <c r="AL11" s="50"/>
      <c r="AM11" s="32">
        <f t="shared" si="0"/>
        <v>783440045</v>
      </c>
      <c r="AN11" s="29" t="s">
        <v>224</v>
      </c>
      <c r="AO11" s="621" t="s">
        <v>231</v>
      </c>
      <c r="AP11" s="61">
        <v>0.28935</v>
      </c>
    </row>
    <row r="12" spans="1:42" ht="67" customHeight="1" thickBot="1">
      <c r="A12" s="143"/>
      <c r="B12" s="103" t="s">
        <v>6</v>
      </c>
      <c r="C12" s="103" t="s">
        <v>465</v>
      </c>
      <c r="D12" s="109" t="s">
        <v>27</v>
      </c>
      <c r="E12" s="110">
        <v>10500000</v>
      </c>
      <c r="F12" s="111" t="s">
        <v>8</v>
      </c>
      <c r="G12" s="111" t="s">
        <v>9</v>
      </c>
      <c r="H12" s="104" t="s">
        <v>28</v>
      </c>
      <c r="I12" s="112" t="s">
        <v>233</v>
      </c>
      <c r="J12" s="210" t="s">
        <v>292</v>
      </c>
      <c r="K12" s="111" t="s">
        <v>250</v>
      </c>
      <c r="L12" s="212"/>
      <c r="M12" s="25"/>
      <c r="N12" s="621"/>
      <c r="O12" s="30" t="s">
        <v>225</v>
      </c>
      <c r="P12" s="50"/>
      <c r="Q12" s="50"/>
      <c r="R12" s="50"/>
      <c r="S12" s="50"/>
      <c r="T12" s="50"/>
      <c r="U12" s="50"/>
      <c r="V12" s="196"/>
      <c r="W12" s="50"/>
      <c r="X12" s="50"/>
      <c r="Y12" s="199"/>
      <c r="Z12" s="50"/>
      <c r="AA12" s="50"/>
      <c r="AB12" s="50"/>
      <c r="AC12" s="50"/>
      <c r="AD12" s="50"/>
      <c r="AE12" s="50"/>
      <c r="AF12" s="50"/>
      <c r="AG12" s="50"/>
      <c r="AH12" s="50"/>
      <c r="AI12" s="49">
        <f>E88</f>
        <v>328300</v>
      </c>
      <c r="AJ12" s="50"/>
      <c r="AK12" s="50"/>
      <c r="AL12" s="50"/>
      <c r="AM12" s="32">
        <f t="shared" si="0"/>
        <v>328300</v>
      </c>
      <c r="AN12" s="30" t="s">
        <v>225</v>
      </c>
      <c r="AO12" s="621"/>
      <c r="AP12" s="61">
        <v>1.21E-4</v>
      </c>
    </row>
    <row r="13" spans="1:42" ht="73" thickBot="1">
      <c r="A13" s="143"/>
      <c r="B13" s="103" t="s">
        <v>6</v>
      </c>
      <c r="C13" s="103" t="s">
        <v>465</v>
      </c>
      <c r="D13" s="109" t="s">
        <v>29</v>
      </c>
      <c r="E13" s="110">
        <v>5000000</v>
      </c>
      <c r="F13" s="111" t="s">
        <v>8</v>
      </c>
      <c r="G13" s="111" t="s">
        <v>9</v>
      </c>
      <c r="H13" s="104" t="s">
        <v>30</v>
      </c>
      <c r="I13" s="111" t="s">
        <v>275</v>
      </c>
      <c r="J13" s="210" t="s">
        <v>293</v>
      </c>
      <c r="K13" s="111" t="s">
        <v>252</v>
      </c>
      <c r="L13" s="212"/>
      <c r="M13" s="25"/>
      <c r="N13" s="621"/>
      <c r="O13" s="31" t="s">
        <v>226</v>
      </c>
      <c r="P13" s="49"/>
      <c r="Q13" s="50"/>
      <c r="R13" s="50"/>
      <c r="S13" s="50"/>
      <c r="T13" s="50"/>
      <c r="U13" s="50"/>
      <c r="V13" s="49"/>
      <c r="W13" s="50"/>
      <c r="X13" s="50"/>
      <c r="Y13" s="199"/>
      <c r="Z13" s="50"/>
      <c r="AA13" s="50"/>
      <c r="AB13" s="50"/>
      <c r="AC13" s="49">
        <f>E79</f>
        <v>470682</v>
      </c>
      <c r="AD13" s="50"/>
      <c r="AE13" s="49">
        <f>E82</f>
        <v>29100000</v>
      </c>
      <c r="AF13" s="49">
        <f>E84</f>
        <v>2000000</v>
      </c>
      <c r="AG13" s="50"/>
      <c r="AH13" s="50"/>
      <c r="AI13" s="50"/>
      <c r="AJ13" s="50"/>
      <c r="AK13" s="50"/>
      <c r="AL13" s="50"/>
      <c r="AM13" s="32">
        <f t="shared" si="0"/>
        <v>31570682</v>
      </c>
      <c r="AN13" s="31" t="s">
        <v>226</v>
      </c>
      <c r="AO13" s="621"/>
      <c r="AP13" s="61">
        <v>1.167E-2</v>
      </c>
    </row>
    <row r="14" spans="1:42" ht="82" customHeight="1" thickBot="1">
      <c r="B14" s="103" t="s">
        <v>6</v>
      </c>
      <c r="C14" s="103" t="s">
        <v>467</v>
      </c>
      <c r="D14" s="109" t="s">
        <v>31</v>
      </c>
      <c r="E14" s="110">
        <v>2707540</v>
      </c>
      <c r="F14" s="111" t="s">
        <v>8</v>
      </c>
      <c r="G14" s="111" t="s">
        <v>9</v>
      </c>
      <c r="H14" s="104" t="s">
        <v>12</v>
      </c>
      <c r="I14" s="112" t="s">
        <v>233</v>
      </c>
      <c r="J14" s="210" t="s">
        <v>294</v>
      </c>
      <c r="K14" s="111" t="s">
        <v>310</v>
      </c>
      <c r="L14" s="212"/>
      <c r="M14" s="25"/>
      <c r="N14" s="52"/>
      <c r="O14" s="25"/>
      <c r="P14" s="32">
        <v>203268450</v>
      </c>
      <c r="Q14" s="32">
        <v>46420000</v>
      </c>
      <c r="R14" s="32">
        <f>SUM(R2:R13)</f>
        <v>291500</v>
      </c>
      <c r="S14" s="32">
        <f t="shared" ref="S14:AK14" si="1">SUM(S2:S13)</f>
        <v>450000000</v>
      </c>
      <c r="T14" s="32">
        <f>SUM(T2:T13)</f>
        <v>714350000</v>
      </c>
      <c r="U14" s="32">
        <f t="shared" si="1"/>
        <v>92775210</v>
      </c>
      <c r="V14" s="49">
        <f>SUM(V5:V13)</f>
        <v>651428188</v>
      </c>
      <c r="W14" s="32">
        <f t="shared" si="1"/>
        <v>1430260</v>
      </c>
      <c r="X14" s="32">
        <f>SUM(X2:X13)</f>
        <v>248689</v>
      </c>
      <c r="Y14" s="200">
        <f t="shared" si="1"/>
        <v>226058</v>
      </c>
      <c r="Z14" s="32">
        <f t="shared" si="1"/>
        <v>78490</v>
      </c>
      <c r="AA14" s="32">
        <f t="shared" si="1"/>
        <v>680627</v>
      </c>
      <c r="AB14" s="32">
        <f t="shared" si="1"/>
        <v>14936445</v>
      </c>
      <c r="AC14" s="32">
        <f t="shared" si="1"/>
        <v>470682</v>
      </c>
      <c r="AD14" s="32">
        <f t="shared" si="1"/>
        <v>5000000</v>
      </c>
      <c r="AE14" s="32">
        <f t="shared" si="1"/>
        <v>29100000</v>
      </c>
      <c r="AF14" s="32">
        <f t="shared" si="1"/>
        <v>2000000</v>
      </c>
      <c r="AG14" s="32">
        <f t="shared" si="1"/>
        <v>2680000</v>
      </c>
      <c r="AH14" s="32">
        <f t="shared" si="1"/>
        <v>53600</v>
      </c>
      <c r="AI14" s="32">
        <f t="shared" si="1"/>
        <v>328300</v>
      </c>
      <c r="AJ14" s="32">
        <f t="shared" si="1"/>
        <v>470500000</v>
      </c>
      <c r="AK14" s="32">
        <f t="shared" si="1"/>
        <v>4709538</v>
      </c>
      <c r="AL14" s="32">
        <f>SUM(AL2:AL13)+AM15</f>
        <v>16563749</v>
      </c>
      <c r="AM14" s="108">
        <f>SUM(P14:AL14)</f>
        <v>2707539786</v>
      </c>
      <c r="AN14" s="32"/>
      <c r="AP14" s="208">
        <f>SUM(AP2:AP13)</f>
        <v>0.99996099999999999</v>
      </c>
    </row>
    <row r="15" spans="1:42" ht="72" customHeight="1" thickBot="1">
      <c r="A15" s="143"/>
      <c r="B15" s="103" t="s">
        <v>6</v>
      </c>
      <c r="C15" s="103" t="s">
        <v>466</v>
      </c>
      <c r="D15" s="109" t="s">
        <v>32</v>
      </c>
      <c r="E15" s="110">
        <v>4500000</v>
      </c>
      <c r="F15" s="111" t="s">
        <v>8</v>
      </c>
      <c r="G15" s="111" t="s">
        <v>9</v>
      </c>
      <c r="H15" s="104" t="s">
        <v>12</v>
      </c>
      <c r="I15" s="111" t="s">
        <v>276</v>
      </c>
      <c r="J15" s="210" t="s">
        <v>295</v>
      </c>
      <c r="K15" s="111" t="s">
        <v>310</v>
      </c>
      <c r="L15" s="212"/>
      <c r="M15" s="25"/>
      <c r="N15" s="25"/>
      <c r="P15" s="53" t="s">
        <v>6</v>
      </c>
      <c r="Q15" s="22" t="s">
        <v>165</v>
      </c>
      <c r="R15" s="54" t="s">
        <v>52</v>
      </c>
      <c r="S15" s="54" t="s">
        <v>55</v>
      </c>
      <c r="T15" s="22" t="s">
        <v>142</v>
      </c>
      <c r="U15" s="55" t="s">
        <v>59</v>
      </c>
      <c r="V15" s="56" t="s">
        <v>82</v>
      </c>
      <c r="W15" s="57" t="s">
        <v>89</v>
      </c>
      <c r="X15" s="58" t="s">
        <v>123</v>
      </c>
      <c r="Y15" s="203" t="s">
        <v>105</v>
      </c>
      <c r="Z15" s="58" t="s">
        <v>111</v>
      </c>
      <c r="AA15" s="58" t="s">
        <v>131</v>
      </c>
      <c r="AB15" s="22" t="s">
        <v>157</v>
      </c>
      <c r="AC15" s="22" t="s">
        <v>167</v>
      </c>
      <c r="AD15" s="22" t="s">
        <v>169</v>
      </c>
      <c r="AE15" s="22" t="s">
        <v>174</v>
      </c>
      <c r="AF15" s="22" t="s">
        <v>181</v>
      </c>
      <c r="AG15" s="22" t="s">
        <v>189</v>
      </c>
      <c r="AH15" s="22" t="s">
        <v>192</v>
      </c>
      <c r="AI15" s="22" t="s">
        <v>195</v>
      </c>
      <c r="AJ15" s="59" t="s">
        <v>198</v>
      </c>
      <c r="AK15" s="60" t="s">
        <v>209</v>
      </c>
      <c r="AL15" s="60" t="s">
        <v>212</v>
      </c>
    </row>
    <row r="16" spans="1:42" ht="74" customHeight="1" thickBot="1">
      <c r="A16" s="143"/>
      <c r="B16" s="103" t="s">
        <v>6</v>
      </c>
      <c r="C16" s="103" t="s">
        <v>465</v>
      </c>
      <c r="D16" s="109" t="s">
        <v>33</v>
      </c>
      <c r="E16" s="110">
        <v>7118600</v>
      </c>
      <c r="F16" s="111" t="s">
        <v>8</v>
      </c>
      <c r="G16" s="111" t="s">
        <v>9</v>
      </c>
      <c r="H16" s="104" t="s">
        <v>22</v>
      </c>
      <c r="I16" s="112" t="s">
        <v>233</v>
      </c>
      <c r="J16" s="210" t="s">
        <v>296</v>
      </c>
      <c r="K16" s="111" t="s">
        <v>310</v>
      </c>
      <c r="L16" s="212"/>
      <c r="M16" s="25"/>
      <c r="N16" s="25"/>
      <c r="O16" s="25" t="s">
        <v>234</v>
      </c>
      <c r="P16" s="623">
        <v>249688450</v>
      </c>
      <c r="Q16" s="623"/>
      <c r="R16" s="49">
        <v>291500</v>
      </c>
      <c r="S16" s="624">
        <f>SUM(S14:T14)</f>
        <v>1164350000</v>
      </c>
      <c r="T16" s="624"/>
      <c r="U16" s="32">
        <v>92775210</v>
      </c>
      <c r="V16" s="49">
        <v>651428188</v>
      </c>
      <c r="W16" s="623">
        <f>SUM(W14:X14)</f>
        <v>1678949</v>
      </c>
      <c r="X16" s="623"/>
      <c r="Y16" s="141">
        <v>226058</v>
      </c>
      <c r="Z16" s="49">
        <v>78490</v>
      </c>
      <c r="AA16" s="49">
        <v>680627</v>
      </c>
      <c r="AB16" s="49">
        <v>14936445</v>
      </c>
      <c r="AC16" s="49">
        <v>470682</v>
      </c>
      <c r="AD16" s="49">
        <v>5000000</v>
      </c>
      <c r="AE16" s="49">
        <v>29100000</v>
      </c>
      <c r="AF16" s="49">
        <v>2000000</v>
      </c>
      <c r="AG16" s="49">
        <v>2680000</v>
      </c>
      <c r="AH16" s="49">
        <v>53600</v>
      </c>
      <c r="AI16" s="49">
        <v>328300</v>
      </c>
      <c r="AJ16" s="49">
        <v>470500000</v>
      </c>
      <c r="AK16" s="49">
        <v>4709538</v>
      </c>
      <c r="AL16" s="49">
        <v>16563749</v>
      </c>
      <c r="AM16" s="32"/>
    </row>
    <row r="17" spans="1:39" ht="83" customHeight="1" thickBot="1">
      <c r="B17" s="103" t="s">
        <v>6</v>
      </c>
      <c r="C17" s="103" t="s">
        <v>465</v>
      </c>
      <c r="D17" s="109" t="s">
        <v>34</v>
      </c>
      <c r="E17" s="110">
        <v>909090</v>
      </c>
      <c r="F17" s="111" t="s">
        <v>8</v>
      </c>
      <c r="G17" s="111" t="s">
        <v>9</v>
      </c>
      <c r="H17" s="104" t="s">
        <v>35</v>
      </c>
      <c r="I17" s="112" t="s">
        <v>233</v>
      </c>
      <c r="J17" s="210" t="s">
        <v>297</v>
      </c>
      <c r="K17" s="111" t="s">
        <v>252</v>
      </c>
      <c r="L17" s="212"/>
      <c r="M17" s="25"/>
      <c r="N17" s="25"/>
      <c r="O17" s="25" t="s">
        <v>235</v>
      </c>
      <c r="P17" s="625">
        <v>9.221E-2</v>
      </c>
      <c r="Q17" s="625"/>
      <c r="R17" s="61">
        <v>1.07E-4</v>
      </c>
      <c r="S17" s="625">
        <v>0.43003000000000002</v>
      </c>
      <c r="T17" s="625"/>
      <c r="U17" s="61">
        <v>3.4259999999999999E-2</v>
      </c>
      <c r="V17" s="61">
        <v>0.24059</v>
      </c>
      <c r="W17" s="625">
        <v>6.2E-4</v>
      </c>
      <c r="X17" s="625"/>
      <c r="Y17" s="204">
        <v>8.0000000000000007E-5</v>
      </c>
      <c r="Z17" s="61">
        <v>2.9E-5</v>
      </c>
      <c r="AA17" s="61">
        <v>2.5000000000000001E-4</v>
      </c>
      <c r="AB17" s="61">
        <v>5.4999999999999997E-3</v>
      </c>
      <c r="AC17" s="61">
        <v>1.8000000000000001E-4</v>
      </c>
      <c r="AD17" s="61">
        <v>1.8E-3</v>
      </c>
      <c r="AE17" s="61">
        <v>1.0749999999999999E-2</v>
      </c>
      <c r="AF17" s="61">
        <v>7.2999999999999996E-4</v>
      </c>
      <c r="AG17" s="61">
        <v>9.8999999999999999E-4</v>
      </c>
      <c r="AH17" s="61">
        <v>0</v>
      </c>
      <c r="AI17" s="61">
        <v>1E-4</v>
      </c>
      <c r="AJ17" s="61">
        <v>0.1739</v>
      </c>
      <c r="AK17" s="61">
        <v>1.73E-3</v>
      </c>
      <c r="AL17" s="61">
        <v>6.11E-3</v>
      </c>
      <c r="AM17" s="208">
        <f>SUM(P17:AL17)</f>
        <v>0.9999659999999998</v>
      </c>
    </row>
    <row r="18" spans="1:39" ht="66" customHeight="1" thickBot="1">
      <c r="A18" s="143"/>
      <c r="B18" s="103" t="s">
        <v>6</v>
      </c>
      <c r="C18" s="103" t="s">
        <v>467</v>
      </c>
      <c r="D18" s="109" t="s">
        <v>36</v>
      </c>
      <c r="E18" s="110">
        <v>3636360</v>
      </c>
      <c r="F18" s="111" t="s">
        <v>8</v>
      </c>
      <c r="G18" s="111" t="s">
        <v>9</v>
      </c>
      <c r="H18" s="104" t="s">
        <v>37</v>
      </c>
      <c r="I18" s="112" t="s">
        <v>233</v>
      </c>
      <c r="J18" s="210" t="s">
        <v>298</v>
      </c>
      <c r="K18" s="111" t="s">
        <v>311</v>
      </c>
      <c r="L18" s="212"/>
      <c r="M18" s="25"/>
      <c r="N18" s="25"/>
      <c r="P18" s="32"/>
      <c r="Q18" s="32"/>
      <c r="AL18" s="32"/>
    </row>
    <row r="19" spans="1:39" ht="90" customHeight="1" thickBot="1">
      <c r="A19" s="143"/>
      <c r="B19" s="103" t="s">
        <v>6</v>
      </c>
      <c r="C19" s="103" t="s">
        <v>467</v>
      </c>
      <c r="D19" s="109" t="s">
        <v>38</v>
      </c>
      <c r="E19" s="110">
        <v>3016220</v>
      </c>
      <c r="F19" s="111" t="s">
        <v>8</v>
      </c>
      <c r="G19" s="111" t="s">
        <v>9</v>
      </c>
      <c r="H19" s="114" t="s">
        <v>39</v>
      </c>
      <c r="I19" s="112" t="s">
        <v>233</v>
      </c>
      <c r="J19" s="210" t="s">
        <v>299</v>
      </c>
      <c r="K19" s="111" t="s">
        <v>309</v>
      </c>
      <c r="L19" s="212"/>
      <c r="M19" s="25"/>
      <c r="N19" s="25"/>
      <c r="Q19" s="32"/>
      <c r="R19" s="32"/>
      <c r="V19" s="32"/>
      <c r="Y19"/>
    </row>
    <row r="20" spans="1:39" ht="49" thickBot="1">
      <c r="B20" s="103" t="s">
        <v>6</v>
      </c>
      <c r="C20" s="103" t="s">
        <v>467</v>
      </c>
      <c r="D20" s="109" t="s">
        <v>301</v>
      </c>
      <c r="E20" s="110">
        <v>4700000</v>
      </c>
      <c r="F20" s="111" t="s">
        <v>8</v>
      </c>
      <c r="G20" s="111" t="s">
        <v>9</v>
      </c>
      <c r="H20" s="114" t="s">
        <v>41</v>
      </c>
      <c r="I20" s="112" t="s">
        <v>233</v>
      </c>
      <c r="J20" s="210" t="s">
        <v>300</v>
      </c>
      <c r="K20" s="111" t="s">
        <v>253</v>
      </c>
      <c r="L20" s="212"/>
      <c r="M20" s="25"/>
      <c r="N20" s="34"/>
      <c r="Q20" s="32"/>
      <c r="R20" s="32"/>
      <c r="V20" s="32"/>
      <c r="Y20"/>
    </row>
    <row r="21" spans="1:39" ht="79" customHeight="1" thickBot="1">
      <c r="A21" s="143"/>
      <c r="B21" s="103" t="s">
        <v>6</v>
      </c>
      <c r="C21" s="103" t="s">
        <v>467</v>
      </c>
      <c r="D21" s="109" t="s">
        <v>42</v>
      </c>
      <c r="E21" s="110">
        <v>6550000</v>
      </c>
      <c r="F21" s="111" t="s">
        <v>8</v>
      </c>
      <c r="G21" s="111" t="s">
        <v>9</v>
      </c>
      <c r="H21" s="114" t="s">
        <v>43</v>
      </c>
      <c r="I21" s="112" t="s">
        <v>233</v>
      </c>
      <c r="J21" s="210" t="s">
        <v>302</v>
      </c>
      <c r="K21" s="111" t="s">
        <v>250</v>
      </c>
      <c r="L21" s="212"/>
      <c r="M21" s="25"/>
      <c r="N21" s="25"/>
      <c r="R21" s="32">
        <f>SUM(R19:R20)</f>
        <v>0</v>
      </c>
      <c r="V21" s="32"/>
      <c r="Y21"/>
    </row>
    <row r="22" spans="1:39" ht="74" customHeight="1" thickBot="1">
      <c r="A22" s="143"/>
      <c r="B22" s="103" t="s">
        <v>6</v>
      </c>
      <c r="C22" s="103" t="s">
        <v>465</v>
      </c>
      <c r="D22" s="109" t="s">
        <v>44</v>
      </c>
      <c r="E22" s="110">
        <v>20800000</v>
      </c>
      <c r="F22" s="111" t="s">
        <v>8</v>
      </c>
      <c r="G22" s="111" t="s">
        <v>9</v>
      </c>
      <c r="H22" s="104" t="s">
        <v>45</v>
      </c>
      <c r="I22" s="112" t="s">
        <v>278</v>
      </c>
      <c r="J22" s="177" t="s">
        <v>303</v>
      </c>
      <c r="K22" s="112" t="s">
        <v>250</v>
      </c>
      <c r="L22" s="214"/>
      <c r="M22" s="25"/>
      <c r="N22" s="25"/>
      <c r="V22" s="32"/>
    </row>
    <row r="23" spans="1:39" ht="81" customHeight="1" thickBot="1">
      <c r="B23" s="103" t="s">
        <v>6</v>
      </c>
      <c r="C23" s="103" t="s">
        <v>465</v>
      </c>
      <c r="D23" s="109" t="s">
        <v>46</v>
      </c>
      <c r="E23" s="110">
        <v>995000</v>
      </c>
      <c r="F23" s="111" t="s">
        <v>8</v>
      </c>
      <c r="G23" s="111" t="s">
        <v>9</v>
      </c>
      <c r="H23" s="114" t="s">
        <v>47</v>
      </c>
      <c r="I23" s="112" t="s">
        <v>233</v>
      </c>
      <c r="J23" s="177" t="s">
        <v>304</v>
      </c>
      <c r="K23" s="112" t="s">
        <v>250</v>
      </c>
      <c r="L23" s="214"/>
      <c r="M23" s="25"/>
      <c r="N23" s="25"/>
    </row>
    <row r="24" spans="1:39" ht="82" customHeight="1" thickBot="1">
      <c r="A24" s="143"/>
      <c r="B24" s="103" t="s">
        <v>6</v>
      </c>
      <c r="C24" s="103" t="s">
        <v>467</v>
      </c>
      <c r="D24" s="109" t="s">
        <v>48</v>
      </c>
      <c r="E24" s="110">
        <v>5000000</v>
      </c>
      <c r="F24" s="111" t="s">
        <v>8</v>
      </c>
      <c r="G24" s="111" t="s">
        <v>9</v>
      </c>
      <c r="H24" s="104" t="s">
        <v>49</v>
      </c>
      <c r="I24" s="112" t="s">
        <v>233</v>
      </c>
      <c r="J24" s="177" t="s">
        <v>305</v>
      </c>
      <c r="K24" s="112" t="s">
        <v>252</v>
      </c>
      <c r="L24" s="214"/>
      <c r="M24" s="25"/>
      <c r="N24" s="25"/>
    </row>
    <row r="25" spans="1:39" ht="73" thickBot="1">
      <c r="A25" s="143"/>
      <c r="B25" s="103" t="s">
        <v>6</v>
      </c>
      <c r="C25" s="103" t="s">
        <v>465</v>
      </c>
      <c r="D25" s="109" t="s">
        <v>50</v>
      </c>
      <c r="E25" s="110">
        <v>1713640</v>
      </c>
      <c r="F25" s="111" t="s">
        <v>8</v>
      </c>
      <c r="G25" s="111" t="s">
        <v>9</v>
      </c>
      <c r="H25" s="114" t="s">
        <v>51</v>
      </c>
      <c r="I25" s="112" t="s">
        <v>233</v>
      </c>
      <c r="J25" s="177" t="s">
        <v>306</v>
      </c>
      <c r="K25" s="112" t="s">
        <v>311</v>
      </c>
      <c r="L25" s="214"/>
      <c r="M25" s="25"/>
      <c r="N25" s="25"/>
    </row>
    <row r="26" spans="1:39" ht="43" customHeight="1" thickBot="1">
      <c r="B26" s="115" t="s">
        <v>52</v>
      </c>
      <c r="C26" s="115" t="s">
        <v>467</v>
      </c>
      <c r="D26" s="109" t="s">
        <v>53</v>
      </c>
      <c r="E26" s="110">
        <v>291500</v>
      </c>
      <c r="F26" s="111" t="s">
        <v>8</v>
      </c>
      <c r="G26" s="111" t="s">
        <v>52</v>
      </c>
      <c r="H26" s="104" t="s">
        <v>54</v>
      </c>
      <c r="I26" s="112" t="s">
        <v>314</v>
      </c>
      <c r="J26" s="177" t="s">
        <v>313</v>
      </c>
      <c r="K26" s="112" t="s">
        <v>312</v>
      </c>
      <c r="L26" s="214"/>
      <c r="M26" s="25"/>
      <c r="N26" s="25"/>
    </row>
    <row r="27" spans="1:39" ht="61" thickBot="1">
      <c r="A27" s="143"/>
      <c r="B27" s="115" t="s">
        <v>55</v>
      </c>
      <c r="C27" s="115" t="s">
        <v>466</v>
      </c>
      <c r="D27" s="109" t="s">
        <v>56</v>
      </c>
      <c r="E27" s="110">
        <v>450000000</v>
      </c>
      <c r="F27" s="111" t="s">
        <v>8</v>
      </c>
      <c r="G27" s="111" t="s">
        <v>57</v>
      </c>
      <c r="H27" s="104" t="s">
        <v>58</v>
      </c>
      <c r="I27" s="112" t="s">
        <v>233</v>
      </c>
      <c r="J27" s="177" t="s">
        <v>315</v>
      </c>
      <c r="K27" s="112" t="s">
        <v>312</v>
      </c>
      <c r="L27" s="214"/>
      <c r="M27" s="25"/>
      <c r="N27" s="25"/>
    </row>
    <row r="28" spans="1:39" s="157" customFormat="1" ht="73" thickBot="1">
      <c r="A28" s="155"/>
      <c r="B28" s="151" t="s">
        <v>59</v>
      </c>
      <c r="C28" s="151" t="s">
        <v>467</v>
      </c>
      <c r="D28" s="148" t="s">
        <v>336</v>
      </c>
      <c r="E28" s="149">
        <v>5336960</v>
      </c>
      <c r="F28" s="152" t="s">
        <v>8</v>
      </c>
      <c r="G28" s="152" t="s">
        <v>61</v>
      </c>
      <c r="H28" s="153" t="s">
        <v>62</v>
      </c>
      <c r="I28" s="154" t="s">
        <v>337</v>
      </c>
      <c r="J28" s="181" t="s">
        <v>475</v>
      </c>
      <c r="K28" s="154" t="s">
        <v>250</v>
      </c>
      <c r="L28" s="247"/>
      <c r="M28" s="156"/>
      <c r="N28" s="156"/>
      <c r="Y28" s="202"/>
    </row>
    <row r="29" spans="1:39" ht="85" thickBot="1">
      <c r="B29" s="151" t="s">
        <v>59</v>
      </c>
      <c r="C29" s="151" t="s">
        <v>465</v>
      </c>
      <c r="D29" s="148" t="s">
        <v>63</v>
      </c>
      <c r="E29" s="149">
        <v>1997426</v>
      </c>
      <c r="F29" s="152" t="s">
        <v>8</v>
      </c>
      <c r="G29" s="152" t="s">
        <v>64</v>
      </c>
      <c r="H29" s="153" t="s">
        <v>62</v>
      </c>
      <c r="I29" s="154" t="s">
        <v>396</v>
      </c>
      <c r="J29" s="181" t="s">
        <v>476</v>
      </c>
      <c r="K29" s="154" t="s">
        <v>309</v>
      </c>
      <c r="L29" s="247"/>
      <c r="M29" s="25"/>
      <c r="N29" s="25"/>
    </row>
    <row r="30" spans="1:39" ht="73" thickBot="1">
      <c r="A30" s="143"/>
      <c r="B30" s="147" t="s">
        <v>59</v>
      </c>
      <c r="C30" s="151" t="s">
        <v>467</v>
      </c>
      <c r="D30" s="148" t="s">
        <v>65</v>
      </c>
      <c r="E30" s="149">
        <v>281363</v>
      </c>
      <c r="F30" s="152" t="s">
        <v>8</v>
      </c>
      <c r="G30" s="148" t="s">
        <v>66</v>
      </c>
      <c r="H30" s="150" t="s">
        <v>67</v>
      </c>
      <c r="I30" s="154" t="s">
        <v>233</v>
      </c>
      <c r="J30" s="181" t="s">
        <v>421</v>
      </c>
      <c r="K30" s="154" t="s">
        <v>309</v>
      </c>
      <c r="L30" s="247" t="s">
        <v>447</v>
      </c>
      <c r="M30" s="26"/>
      <c r="N30" s="26"/>
    </row>
    <row r="31" spans="1:39" s="157" customFormat="1" ht="73" thickBot="1">
      <c r="A31" s="155"/>
      <c r="B31" s="147" t="s">
        <v>59</v>
      </c>
      <c r="C31" s="151" t="s">
        <v>465</v>
      </c>
      <c r="D31" s="148" t="s">
        <v>68</v>
      </c>
      <c r="E31" s="149">
        <v>4154000</v>
      </c>
      <c r="F31" s="152" t="s">
        <v>363</v>
      </c>
      <c r="G31" s="148" t="s">
        <v>69</v>
      </c>
      <c r="H31" s="150" t="s">
        <v>70</v>
      </c>
      <c r="I31" s="154" t="s">
        <v>233</v>
      </c>
      <c r="J31" s="177" t="s">
        <v>343</v>
      </c>
      <c r="K31" s="154" t="s">
        <v>309</v>
      </c>
      <c r="L31" s="247"/>
      <c r="M31" s="158"/>
      <c r="N31" s="158"/>
      <c r="Y31" s="202"/>
    </row>
    <row r="32" spans="1:39" s="157" customFormat="1" ht="73" thickBot="1">
      <c r="A32" s="159"/>
      <c r="B32" s="147" t="s">
        <v>59</v>
      </c>
      <c r="C32" s="151" t="s">
        <v>465</v>
      </c>
      <c r="D32" s="148" t="s">
        <v>71</v>
      </c>
      <c r="E32" s="149">
        <v>4690000</v>
      </c>
      <c r="F32" s="152" t="s">
        <v>362</v>
      </c>
      <c r="G32" s="148" t="s">
        <v>61</v>
      </c>
      <c r="H32" s="150" t="s">
        <v>72</v>
      </c>
      <c r="I32" s="154" t="s">
        <v>233</v>
      </c>
      <c r="J32" s="177" t="s">
        <v>342</v>
      </c>
      <c r="K32" s="154" t="s">
        <v>250</v>
      </c>
      <c r="L32" s="247"/>
      <c r="M32" s="158"/>
      <c r="N32" s="158"/>
      <c r="Y32" s="202"/>
    </row>
    <row r="33" spans="1:25" ht="216" customHeight="1" thickBot="1">
      <c r="A33" s="143"/>
      <c r="B33" s="147" t="s">
        <v>59</v>
      </c>
      <c r="C33" s="151" t="s">
        <v>466</v>
      </c>
      <c r="D33" s="148" t="s">
        <v>73</v>
      </c>
      <c r="E33" s="160">
        <v>2012461</v>
      </c>
      <c r="F33" s="152" t="s">
        <v>8</v>
      </c>
      <c r="G33" s="148" t="s">
        <v>74</v>
      </c>
      <c r="H33" s="150" t="s">
        <v>75</v>
      </c>
      <c r="I33" s="154" t="s">
        <v>339</v>
      </c>
      <c r="J33" s="181" t="s">
        <v>474</v>
      </c>
      <c r="K33" s="154" t="s">
        <v>250</v>
      </c>
      <c r="L33" s="247"/>
      <c r="M33" s="26"/>
      <c r="N33" s="26"/>
    </row>
    <row r="34" spans="1:25" s="157" customFormat="1" ht="61" thickBot="1">
      <c r="A34" s="155"/>
      <c r="B34" s="147" t="s">
        <v>59</v>
      </c>
      <c r="C34" s="151" t="s">
        <v>465</v>
      </c>
      <c r="D34" s="148" t="s">
        <v>76</v>
      </c>
      <c r="E34" s="149">
        <v>9380000</v>
      </c>
      <c r="F34" s="152" t="s">
        <v>356</v>
      </c>
      <c r="G34" s="148" t="s">
        <v>77</v>
      </c>
      <c r="H34" s="150" t="s">
        <v>78</v>
      </c>
      <c r="I34" s="154" t="s">
        <v>233</v>
      </c>
      <c r="J34" s="177" t="s">
        <v>338</v>
      </c>
      <c r="K34" s="154" t="s">
        <v>250</v>
      </c>
      <c r="L34" s="247"/>
      <c r="M34" s="158"/>
      <c r="N34" s="158"/>
      <c r="Y34" s="202"/>
    </row>
    <row r="35" spans="1:25" ht="73" thickBot="1">
      <c r="B35" s="147" t="s">
        <v>59</v>
      </c>
      <c r="C35" s="151" t="s">
        <v>467</v>
      </c>
      <c r="D35" s="148" t="s">
        <v>79</v>
      </c>
      <c r="E35" s="149">
        <v>12730000</v>
      </c>
      <c r="F35" s="152" t="s">
        <v>358</v>
      </c>
      <c r="G35" s="148" t="s">
        <v>80</v>
      </c>
      <c r="H35" s="150" t="s">
        <v>81</v>
      </c>
      <c r="I35" s="154" t="s">
        <v>341</v>
      </c>
      <c r="J35" s="177" t="s">
        <v>340</v>
      </c>
      <c r="K35" s="154" t="s">
        <v>250</v>
      </c>
      <c r="L35" s="247"/>
      <c r="M35" s="26"/>
      <c r="N35" s="26"/>
    </row>
    <row r="36" spans="1:25" ht="37" thickBot="1">
      <c r="B36" s="116" t="s">
        <v>59</v>
      </c>
      <c r="C36" s="241" t="s">
        <v>465</v>
      </c>
      <c r="D36" s="162" t="s">
        <v>344</v>
      </c>
      <c r="E36" s="165">
        <v>402000</v>
      </c>
      <c r="F36" s="152" t="s">
        <v>357</v>
      </c>
      <c r="G36" s="162" t="s">
        <v>345</v>
      </c>
      <c r="H36" s="168" t="s">
        <v>54</v>
      </c>
      <c r="I36" s="164" t="s">
        <v>233</v>
      </c>
      <c r="J36" s="178" t="s">
        <v>348</v>
      </c>
      <c r="K36" s="170" t="s">
        <v>250</v>
      </c>
      <c r="L36" s="248"/>
      <c r="M36" s="26"/>
      <c r="N36" s="26"/>
    </row>
    <row r="37" spans="1:25" ht="37" thickBot="1">
      <c r="B37" s="116" t="s">
        <v>59</v>
      </c>
      <c r="C37" s="151" t="s">
        <v>467</v>
      </c>
      <c r="D37" s="162" t="s">
        <v>454</v>
      </c>
      <c r="E37" s="165">
        <v>9380000</v>
      </c>
      <c r="F37" s="152" t="s">
        <v>356</v>
      </c>
      <c r="G37" s="162" t="s">
        <v>236</v>
      </c>
      <c r="H37" s="168" t="s">
        <v>346</v>
      </c>
      <c r="I37" s="164" t="s">
        <v>337</v>
      </c>
      <c r="J37" s="178" t="s">
        <v>349</v>
      </c>
      <c r="K37" s="170" t="s">
        <v>250</v>
      </c>
      <c r="L37" s="248"/>
      <c r="M37" s="26"/>
      <c r="N37" s="26"/>
    </row>
    <row r="38" spans="1:25" ht="37" thickBot="1">
      <c r="B38" s="116" t="s">
        <v>59</v>
      </c>
      <c r="C38" s="151" t="s">
        <v>467</v>
      </c>
      <c r="D38" s="162" t="s">
        <v>455</v>
      </c>
      <c r="E38" s="165">
        <v>8040000</v>
      </c>
      <c r="F38" s="152" t="s">
        <v>355</v>
      </c>
      <c r="G38" s="162" t="s">
        <v>236</v>
      </c>
      <c r="H38" s="168" t="s">
        <v>346</v>
      </c>
      <c r="I38" s="164" t="s">
        <v>233</v>
      </c>
      <c r="J38" s="178" t="s">
        <v>350</v>
      </c>
      <c r="K38" s="171" t="s">
        <v>250</v>
      </c>
      <c r="L38" s="249"/>
      <c r="M38" s="26"/>
      <c r="N38" s="26"/>
    </row>
    <row r="39" spans="1:25" ht="37" thickBot="1">
      <c r="B39" s="116" t="s">
        <v>59</v>
      </c>
      <c r="C39" s="151" t="s">
        <v>467</v>
      </c>
      <c r="D39" s="162" t="s">
        <v>458</v>
      </c>
      <c r="E39" s="165">
        <v>6030000</v>
      </c>
      <c r="F39" s="152" t="s">
        <v>354</v>
      </c>
      <c r="G39" s="162" t="s">
        <v>236</v>
      </c>
      <c r="H39" s="168" t="s">
        <v>62</v>
      </c>
      <c r="I39" s="164" t="s">
        <v>233</v>
      </c>
      <c r="J39" s="178" t="s">
        <v>350</v>
      </c>
      <c r="K39" s="172" t="s">
        <v>250</v>
      </c>
      <c r="L39" s="250"/>
      <c r="M39" s="26"/>
      <c r="N39" s="26"/>
    </row>
    <row r="40" spans="1:25" ht="37" thickBot="1">
      <c r="B40" s="116" t="s">
        <v>59</v>
      </c>
      <c r="C40" s="151" t="s">
        <v>467</v>
      </c>
      <c r="D40" s="162" t="s">
        <v>456</v>
      </c>
      <c r="E40" s="165">
        <v>6700000</v>
      </c>
      <c r="F40" s="152" t="s">
        <v>353</v>
      </c>
      <c r="G40" s="162" t="s">
        <v>236</v>
      </c>
      <c r="H40" s="168" t="s">
        <v>62</v>
      </c>
      <c r="I40" s="164" t="s">
        <v>352</v>
      </c>
      <c r="J40" s="178" t="s">
        <v>364</v>
      </c>
      <c r="K40" s="172" t="s">
        <v>250</v>
      </c>
      <c r="L40" s="250"/>
      <c r="M40" s="26"/>
      <c r="N40" s="26"/>
    </row>
    <row r="41" spans="1:25" ht="38" thickBot="1">
      <c r="B41" s="116" t="s">
        <v>59</v>
      </c>
      <c r="C41" s="241" t="s">
        <v>465</v>
      </c>
      <c r="D41" s="162" t="s">
        <v>457</v>
      </c>
      <c r="E41" s="165">
        <v>8911000</v>
      </c>
      <c r="F41" s="152" t="s">
        <v>359</v>
      </c>
      <c r="G41" s="162" t="s">
        <v>236</v>
      </c>
      <c r="H41" s="17" t="s">
        <v>22</v>
      </c>
      <c r="I41" s="164" t="s">
        <v>233</v>
      </c>
      <c r="J41" s="211" t="s">
        <v>436</v>
      </c>
      <c r="K41" s="172" t="s">
        <v>309</v>
      </c>
      <c r="L41" s="250"/>
      <c r="M41" s="26"/>
      <c r="N41" s="26"/>
    </row>
    <row r="42" spans="1:25" ht="37" thickBot="1">
      <c r="B42" s="116" t="s">
        <v>59</v>
      </c>
      <c r="C42" s="241" t="s">
        <v>465</v>
      </c>
      <c r="D42" s="162" t="s">
        <v>459</v>
      </c>
      <c r="E42" s="165">
        <v>3216000</v>
      </c>
      <c r="F42" s="152" t="s">
        <v>360</v>
      </c>
      <c r="G42" s="162" t="s">
        <v>236</v>
      </c>
      <c r="H42" s="17" t="s">
        <v>347</v>
      </c>
      <c r="I42" s="164" t="s">
        <v>233</v>
      </c>
      <c r="J42" s="178" t="s">
        <v>351</v>
      </c>
      <c r="K42" s="172" t="s">
        <v>250</v>
      </c>
      <c r="L42" s="250"/>
      <c r="M42" s="26"/>
      <c r="N42" s="26"/>
    </row>
    <row r="43" spans="1:25" ht="63" customHeight="1" thickBot="1">
      <c r="B43" s="116" t="s">
        <v>59</v>
      </c>
      <c r="C43" s="151" t="s">
        <v>467</v>
      </c>
      <c r="D43" s="162" t="s">
        <v>365</v>
      </c>
      <c r="E43" s="165">
        <v>9514000</v>
      </c>
      <c r="F43" s="152" t="s">
        <v>361</v>
      </c>
      <c r="G43" s="162" t="s">
        <v>236</v>
      </c>
      <c r="H43" s="17" t="s">
        <v>54</v>
      </c>
      <c r="I43" s="164" t="s">
        <v>233</v>
      </c>
      <c r="J43" s="211" t="s">
        <v>437</v>
      </c>
      <c r="K43" s="172" t="s">
        <v>250</v>
      </c>
      <c r="L43" s="250"/>
      <c r="M43" s="26"/>
      <c r="N43" s="26"/>
    </row>
    <row r="44" spans="1:25" ht="37" thickBot="1">
      <c r="A44" s="143"/>
      <c r="B44" s="118" t="s">
        <v>82</v>
      </c>
      <c r="C44" s="242" t="s">
        <v>465</v>
      </c>
      <c r="D44" s="144" t="s">
        <v>83</v>
      </c>
      <c r="E44" s="110">
        <v>650743900</v>
      </c>
      <c r="F44" s="111" t="s">
        <v>8</v>
      </c>
      <c r="G44" s="144" t="s">
        <v>84</v>
      </c>
      <c r="H44" s="17" t="s">
        <v>85</v>
      </c>
      <c r="I44" s="112" t="s">
        <v>233</v>
      </c>
      <c r="J44" s="177" t="s">
        <v>423</v>
      </c>
      <c r="K44" s="112" t="s">
        <v>309</v>
      </c>
      <c r="L44" s="214"/>
      <c r="M44" s="26"/>
      <c r="N44" s="26"/>
    </row>
    <row r="45" spans="1:25" ht="25" thickBot="1">
      <c r="A45" s="143"/>
      <c r="B45" s="118" t="s">
        <v>82</v>
      </c>
      <c r="C45" s="242" t="s">
        <v>466</v>
      </c>
      <c r="D45" s="109" t="s">
        <v>86</v>
      </c>
      <c r="E45" s="110">
        <v>322018</v>
      </c>
      <c r="F45" s="111" t="s">
        <v>8</v>
      </c>
      <c r="G45" s="109" t="s">
        <v>84</v>
      </c>
      <c r="H45" s="17" t="s">
        <v>30</v>
      </c>
      <c r="I45" s="112" t="s">
        <v>316</v>
      </c>
      <c r="J45" s="167" t="s">
        <v>412</v>
      </c>
      <c r="K45" s="112" t="s">
        <v>309</v>
      </c>
      <c r="L45" s="214"/>
      <c r="M45" s="26"/>
      <c r="N45" s="26"/>
    </row>
    <row r="46" spans="1:25" s="157" customFormat="1" ht="49" thickBot="1">
      <c r="A46" s="159"/>
      <c r="B46" s="182" t="s">
        <v>82</v>
      </c>
      <c r="C46" s="243" t="s">
        <v>466</v>
      </c>
      <c r="D46" s="148" t="s">
        <v>87</v>
      </c>
      <c r="E46" s="149">
        <v>362270</v>
      </c>
      <c r="F46" s="152" t="s">
        <v>8</v>
      </c>
      <c r="G46" s="148" t="s">
        <v>84</v>
      </c>
      <c r="H46" s="150" t="s">
        <v>88</v>
      </c>
      <c r="I46" s="154" t="s">
        <v>233</v>
      </c>
      <c r="J46" s="177" t="s">
        <v>422</v>
      </c>
      <c r="K46" s="154" t="s">
        <v>309</v>
      </c>
      <c r="L46" s="247"/>
      <c r="M46" s="158"/>
      <c r="N46" s="158"/>
      <c r="Y46" s="202"/>
    </row>
    <row r="47" spans="1:25" ht="61" thickBot="1">
      <c r="A47" s="193"/>
      <c r="B47" s="119" t="s">
        <v>89</v>
      </c>
      <c r="C47" s="244" t="s">
        <v>467</v>
      </c>
      <c r="D47" s="166" t="s">
        <v>90</v>
      </c>
      <c r="E47" s="110">
        <v>224906</v>
      </c>
      <c r="F47" s="111" t="s">
        <v>8</v>
      </c>
      <c r="G47" s="166" t="s">
        <v>91</v>
      </c>
      <c r="H47" s="17" t="s">
        <v>54</v>
      </c>
      <c r="I47" s="112" t="s">
        <v>233</v>
      </c>
      <c r="J47" s="167" t="s">
        <v>477</v>
      </c>
      <c r="K47" s="112" t="s">
        <v>312</v>
      </c>
      <c r="L47" s="214"/>
      <c r="M47" s="26"/>
      <c r="N47" s="26"/>
    </row>
    <row r="48" spans="1:25" ht="25" thickBot="1">
      <c r="A48" s="174"/>
      <c r="B48" s="119" t="s">
        <v>89</v>
      </c>
      <c r="C48" s="244" t="s">
        <v>467</v>
      </c>
      <c r="D48" s="166" t="s">
        <v>92</v>
      </c>
      <c r="E48" s="110">
        <v>245801</v>
      </c>
      <c r="F48" s="111" t="s">
        <v>8</v>
      </c>
      <c r="G48" s="166" t="s">
        <v>93</v>
      </c>
      <c r="H48" s="17" t="s">
        <v>94</v>
      </c>
      <c r="I48" s="112" t="s">
        <v>233</v>
      </c>
      <c r="J48" s="112"/>
      <c r="K48" s="112"/>
      <c r="L48" s="214" t="s">
        <v>448</v>
      </c>
      <c r="M48" s="26"/>
      <c r="N48" s="26"/>
    </row>
    <row r="49" spans="1:14" ht="37" thickBot="1">
      <c r="A49" s="169"/>
      <c r="B49" s="119" t="s">
        <v>89</v>
      </c>
      <c r="C49" s="244" t="s">
        <v>467</v>
      </c>
      <c r="D49" s="166" t="s">
        <v>431</v>
      </c>
      <c r="E49" s="110">
        <v>348569</v>
      </c>
      <c r="F49" s="111" t="s">
        <v>8</v>
      </c>
      <c r="G49" s="166" t="s">
        <v>93</v>
      </c>
      <c r="H49" s="17" t="s">
        <v>96</v>
      </c>
      <c r="I49" s="112" t="s">
        <v>233</v>
      </c>
      <c r="J49" s="167" t="s">
        <v>318</v>
      </c>
      <c r="K49" s="112" t="s">
        <v>309</v>
      </c>
      <c r="L49" s="214"/>
      <c r="M49" s="26"/>
      <c r="N49" s="26"/>
    </row>
    <row r="50" spans="1:14" ht="25" thickBot="1">
      <c r="A50" s="174"/>
      <c r="B50" s="119" t="s">
        <v>89</v>
      </c>
      <c r="C50" s="244" t="s">
        <v>467</v>
      </c>
      <c r="D50" s="166" t="s">
        <v>97</v>
      </c>
      <c r="E50" s="110">
        <v>195235</v>
      </c>
      <c r="F50" s="111" t="s">
        <v>8</v>
      </c>
      <c r="G50" s="166" t="s">
        <v>93</v>
      </c>
      <c r="H50" s="17" t="s">
        <v>98</v>
      </c>
      <c r="I50" s="112" t="s">
        <v>233</v>
      </c>
      <c r="J50" s="112"/>
      <c r="K50" s="112"/>
      <c r="L50" s="214" t="s">
        <v>448</v>
      </c>
      <c r="M50" s="26"/>
      <c r="N50" s="26"/>
    </row>
    <row r="51" spans="1:14" ht="25" thickBot="1">
      <c r="A51" s="174"/>
      <c r="B51" s="119" t="s">
        <v>99</v>
      </c>
      <c r="C51" s="244" t="s">
        <v>467</v>
      </c>
      <c r="D51" s="166" t="s">
        <v>432</v>
      </c>
      <c r="E51" s="110">
        <v>253480</v>
      </c>
      <c r="F51" s="111" t="s">
        <v>8</v>
      </c>
      <c r="G51" s="166" t="s">
        <v>93</v>
      </c>
      <c r="H51" s="17" t="s">
        <v>101</v>
      </c>
      <c r="I51" s="112" t="s">
        <v>233</v>
      </c>
      <c r="J51" s="112"/>
      <c r="K51" s="112"/>
      <c r="L51" s="214" t="s">
        <v>448</v>
      </c>
      <c r="M51" s="26"/>
      <c r="N51" s="26"/>
    </row>
    <row r="52" spans="1:14" ht="25" thickBot="1">
      <c r="A52" s="169"/>
      <c r="B52" s="119" t="s">
        <v>89</v>
      </c>
      <c r="C52" s="244" t="s">
        <v>465</v>
      </c>
      <c r="D52" s="166" t="s">
        <v>102</v>
      </c>
      <c r="E52" s="110">
        <v>162269</v>
      </c>
      <c r="F52" s="111" t="s">
        <v>8</v>
      </c>
      <c r="G52" s="166" t="s">
        <v>103</v>
      </c>
      <c r="H52" s="120" t="s">
        <v>104</v>
      </c>
      <c r="I52" s="112" t="s">
        <v>233</v>
      </c>
      <c r="J52" s="111" t="s">
        <v>319</v>
      </c>
      <c r="K52" s="112"/>
      <c r="L52" s="214" t="s">
        <v>448</v>
      </c>
      <c r="M52" s="26"/>
      <c r="N52" s="26"/>
    </row>
    <row r="53" spans="1:14" ht="37" thickBot="1">
      <c r="A53" s="174"/>
      <c r="B53" s="116" t="s">
        <v>105</v>
      </c>
      <c r="C53" s="241" t="s">
        <v>467</v>
      </c>
      <c r="D53" s="109" t="s">
        <v>410</v>
      </c>
      <c r="E53" s="110">
        <v>113029</v>
      </c>
      <c r="F53" s="111" t="s">
        <v>8</v>
      </c>
      <c r="G53" s="109" t="s">
        <v>107</v>
      </c>
      <c r="H53" s="120" t="s">
        <v>108</v>
      </c>
      <c r="I53" s="112" t="s">
        <v>320</v>
      </c>
      <c r="J53" s="167" t="s">
        <v>409</v>
      </c>
      <c r="K53" s="112" t="s">
        <v>312</v>
      </c>
      <c r="L53" s="214" t="s">
        <v>449</v>
      </c>
      <c r="M53" s="26"/>
      <c r="N53" s="26"/>
    </row>
    <row r="54" spans="1:14" ht="37" thickBot="1">
      <c r="A54" s="174"/>
      <c r="B54" s="116" t="s">
        <v>105</v>
      </c>
      <c r="C54" s="241" t="s">
        <v>467</v>
      </c>
      <c r="D54" s="109" t="s">
        <v>109</v>
      </c>
      <c r="E54" s="110">
        <v>113029</v>
      </c>
      <c r="F54" s="111" t="s">
        <v>8</v>
      </c>
      <c r="G54" s="109" t="s">
        <v>107</v>
      </c>
      <c r="H54" s="120" t="s">
        <v>406</v>
      </c>
      <c r="I54" s="112" t="s">
        <v>321</v>
      </c>
      <c r="J54" s="167" t="s">
        <v>408</v>
      </c>
      <c r="K54" s="112" t="s">
        <v>312</v>
      </c>
      <c r="L54" s="214" t="s">
        <v>449</v>
      </c>
      <c r="M54" s="26"/>
      <c r="N54" s="26"/>
    </row>
    <row r="55" spans="1:14" ht="37" thickBot="1">
      <c r="A55" s="174"/>
      <c r="B55" s="116" t="s">
        <v>105</v>
      </c>
      <c r="C55" s="241" t="s">
        <v>467</v>
      </c>
      <c r="D55" s="166" t="s">
        <v>407</v>
      </c>
      <c r="E55" s="110"/>
      <c r="F55" s="111" t="s">
        <v>8</v>
      </c>
      <c r="G55" s="166" t="s">
        <v>107</v>
      </c>
      <c r="H55" s="120" t="s">
        <v>405</v>
      </c>
      <c r="I55" s="112" t="s">
        <v>326</v>
      </c>
      <c r="J55" s="167" t="s">
        <v>404</v>
      </c>
      <c r="K55" s="112" t="s">
        <v>312</v>
      </c>
      <c r="L55" s="214" t="s">
        <v>449</v>
      </c>
      <c r="M55" s="26"/>
      <c r="N55" s="26"/>
    </row>
    <row r="56" spans="1:14" ht="37" thickBot="1">
      <c r="A56" s="169"/>
      <c r="B56" s="116" t="s">
        <v>111</v>
      </c>
      <c r="C56" s="241" t="s">
        <v>467</v>
      </c>
      <c r="D56" s="109" t="s">
        <v>112</v>
      </c>
      <c r="E56" s="110">
        <v>15698</v>
      </c>
      <c r="F56" s="111" t="s">
        <v>8</v>
      </c>
      <c r="G56" s="109" t="s">
        <v>113</v>
      </c>
      <c r="H56" s="120" t="s">
        <v>114</v>
      </c>
      <c r="I56" s="112" t="s">
        <v>322</v>
      </c>
      <c r="J56" s="167" t="s">
        <v>451</v>
      </c>
      <c r="K56" s="112" t="s">
        <v>396</v>
      </c>
      <c r="L56" s="214" t="s">
        <v>450</v>
      </c>
      <c r="M56" s="26"/>
      <c r="N56" s="26"/>
    </row>
    <row r="57" spans="1:14" ht="25" thickBot="1">
      <c r="A57" s="174"/>
      <c r="B57" s="116" t="s">
        <v>111</v>
      </c>
      <c r="C57" s="241" t="s">
        <v>467</v>
      </c>
      <c r="D57" s="109" t="s">
        <v>115</v>
      </c>
      <c r="E57" s="110">
        <v>15698</v>
      </c>
      <c r="F57" s="111" t="s">
        <v>8</v>
      </c>
      <c r="G57" s="109" t="s">
        <v>113</v>
      </c>
      <c r="H57" s="120" t="s">
        <v>116</v>
      </c>
      <c r="I57" s="112" t="s">
        <v>323</v>
      </c>
      <c r="J57" s="167" t="s">
        <v>451</v>
      </c>
      <c r="K57" s="112" t="s">
        <v>396</v>
      </c>
      <c r="L57" s="214" t="s">
        <v>450</v>
      </c>
      <c r="M57" s="26"/>
      <c r="N57" s="26"/>
    </row>
    <row r="58" spans="1:14" ht="25" thickBot="1">
      <c r="A58" s="174"/>
      <c r="B58" s="116" t="s">
        <v>111</v>
      </c>
      <c r="C58" s="241" t="s">
        <v>467</v>
      </c>
      <c r="D58" s="109" t="s">
        <v>117</v>
      </c>
      <c r="E58" s="110">
        <v>15698</v>
      </c>
      <c r="F58" s="111" t="s">
        <v>8</v>
      </c>
      <c r="G58" s="109" t="s">
        <v>113</v>
      </c>
      <c r="H58" s="120" t="s">
        <v>118</v>
      </c>
      <c r="I58" s="112" t="s">
        <v>324</v>
      </c>
      <c r="J58" s="167" t="s">
        <v>451</v>
      </c>
      <c r="K58" s="112" t="s">
        <v>396</v>
      </c>
      <c r="L58" s="214" t="s">
        <v>450</v>
      </c>
      <c r="M58" s="26"/>
      <c r="N58" s="26"/>
    </row>
    <row r="59" spans="1:14" ht="37" thickBot="1">
      <c r="A59" s="169"/>
      <c r="B59" s="116" t="s">
        <v>111</v>
      </c>
      <c r="C59" s="241" t="s">
        <v>467</v>
      </c>
      <c r="D59" s="109" t="s">
        <v>119</v>
      </c>
      <c r="E59" s="110">
        <v>15698</v>
      </c>
      <c r="F59" s="111" t="s">
        <v>8</v>
      </c>
      <c r="G59" s="109" t="s">
        <v>113</v>
      </c>
      <c r="H59" s="120" t="s">
        <v>120</v>
      </c>
      <c r="I59" s="112" t="s">
        <v>325</v>
      </c>
      <c r="J59" s="167" t="s">
        <v>451</v>
      </c>
      <c r="K59" s="112" t="s">
        <v>396</v>
      </c>
      <c r="L59" s="214" t="s">
        <v>450</v>
      </c>
      <c r="M59" s="26"/>
      <c r="N59" s="26"/>
    </row>
    <row r="60" spans="1:14" ht="37" thickBot="1">
      <c r="A60" s="174"/>
      <c r="B60" s="116" t="s">
        <v>111</v>
      </c>
      <c r="C60" s="241" t="s">
        <v>467</v>
      </c>
      <c r="D60" s="109" t="s">
        <v>121</v>
      </c>
      <c r="E60" s="110">
        <v>15698</v>
      </c>
      <c r="F60" s="111" t="s">
        <v>8</v>
      </c>
      <c r="G60" s="109" t="s">
        <v>113</v>
      </c>
      <c r="H60" s="120" t="s">
        <v>122</v>
      </c>
      <c r="I60" s="112" t="s">
        <v>326</v>
      </c>
      <c r="J60" s="167" t="s">
        <v>451</v>
      </c>
      <c r="K60" s="112" t="s">
        <v>396</v>
      </c>
      <c r="L60" s="214" t="s">
        <v>450</v>
      </c>
      <c r="M60" s="26"/>
      <c r="N60" s="26"/>
    </row>
    <row r="61" spans="1:14" ht="37" thickBot="1">
      <c r="A61" s="174"/>
      <c r="B61" s="116" t="s">
        <v>123</v>
      </c>
      <c r="C61" s="241" t="s">
        <v>467</v>
      </c>
      <c r="D61" s="109" t="s">
        <v>124</v>
      </c>
      <c r="E61" s="110">
        <v>116573</v>
      </c>
      <c r="F61" s="111" t="s">
        <v>8</v>
      </c>
      <c r="G61" s="109" t="s">
        <v>125</v>
      </c>
      <c r="H61" s="120" t="s">
        <v>126</v>
      </c>
      <c r="I61" s="112" t="s">
        <v>327</v>
      </c>
      <c r="J61" s="167" t="s">
        <v>451</v>
      </c>
      <c r="K61" s="112" t="s">
        <v>396</v>
      </c>
      <c r="L61" s="214" t="s">
        <v>450</v>
      </c>
      <c r="M61" s="26"/>
      <c r="N61" s="26"/>
    </row>
    <row r="62" spans="1:14" ht="25" thickBot="1">
      <c r="A62" s="169"/>
      <c r="B62" s="116" t="s">
        <v>123</v>
      </c>
      <c r="C62" s="241" t="s">
        <v>467</v>
      </c>
      <c r="D62" s="109" t="s">
        <v>127</v>
      </c>
      <c r="E62" s="110">
        <v>132116</v>
      </c>
      <c r="F62" s="111" t="s">
        <v>8</v>
      </c>
      <c r="G62" s="109" t="s">
        <v>125</v>
      </c>
      <c r="H62" s="120" t="s">
        <v>128</v>
      </c>
      <c r="I62" s="112" t="s">
        <v>328</v>
      </c>
      <c r="J62" s="167" t="s">
        <v>451</v>
      </c>
      <c r="K62" s="112" t="s">
        <v>396</v>
      </c>
      <c r="L62" s="214" t="s">
        <v>450</v>
      </c>
      <c r="M62" s="26"/>
      <c r="N62" s="26"/>
    </row>
    <row r="63" spans="1:14" ht="25" thickBot="1">
      <c r="A63" s="174"/>
      <c r="B63" s="116" t="s">
        <v>123</v>
      </c>
      <c r="C63" s="241" t="s">
        <v>467</v>
      </c>
      <c r="D63" s="109" t="s">
        <v>129</v>
      </c>
      <c r="E63" s="113"/>
      <c r="F63" s="111" t="s">
        <v>8</v>
      </c>
      <c r="G63" s="109" t="s">
        <v>125</v>
      </c>
      <c r="H63" s="120" t="s">
        <v>130</v>
      </c>
      <c r="I63" s="112" t="s">
        <v>329</v>
      </c>
      <c r="J63" s="167" t="s">
        <v>451</v>
      </c>
      <c r="K63" s="112" t="s">
        <v>396</v>
      </c>
      <c r="L63" s="214" t="s">
        <v>450</v>
      </c>
      <c r="M63" s="26"/>
      <c r="N63" s="26"/>
    </row>
    <row r="64" spans="1:14" ht="25" thickBot="1">
      <c r="A64" s="143"/>
      <c r="B64" s="116" t="s">
        <v>131</v>
      </c>
      <c r="C64" s="241" t="s">
        <v>467</v>
      </c>
      <c r="D64" s="109" t="s">
        <v>132</v>
      </c>
      <c r="E64" s="110">
        <v>120000</v>
      </c>
      <c r="F64" s="111" t="s">
        <v>8</v>
      </c>
      <c r="G64" s="109" t="s">
        <v>133</v>
      </c>
      <c r="H64" s="120" t="s">
        <v>134</v>
      </c>
      <c r="I64" s="112" t="s">
        <v>330</v>
      </c>
      <c r="J64" s="184" t="s">
        <v>133</v>
      </c>
      <c r="K64" s="112" t="s">
        <v>250</v>
      </c>
      <c r="L64" s="214" t="s">
        <v>452</v>
      </c>
      <c r="M64" s="26"/>
      <c r="N64" s="26"/>
    </row>
    <row r="65" spans="1:14" ht="25" thickBot="1">
      <c r="A65" s="143"/>
      <c r="B65" s="116" t="s">
        <v>131</v>
      </c>
      <c r="C65" s="241" t="s">
        <v>467</v>
      </c>
      <c r="D65" s="109" t="s">
        <v>135</v>
      </c>
      <c r="E65" s="110">
        <v>111120</v>
      </c>
      <c r="F65" s="111" t="s">
        <v>8</v>
      </c>
      <c r="G65" s="109" t="s">
        <v>133</v>
      </c>
      <c r="H65" s="120" t="s">
        <v>136</v>
      </c>
      <c r="I65" s="112" t="s">
        <v>331</v>
      </c>
      <c r="J65" s="184" t="s">
        <v>133</v>
      </c>
      <c r="K65" s="112" t="s">
        <v>250</v>
      </c>
      <c r="L65" s="214" t="s">
        <v>452</v>
      </c>
      <c r="M65" s="26"/>
      <c r="N65" s="26"/>
    </row>
    <row r="66" spans="1:14" ht="37" thickBot="1">
      <c r="A66" s="143"/>
      <c r="B66" s="116" t="s">
        <v>131</v>
      </c>
      <c r="C66" s="241" t="s">
        <v>467</v>
      </c>
      <c r="D66" s="109" t="s">
        <v>137</v>
      </c>
      <c r="E66" s="110">
        <v>21424</v>
      </c>
      <c r="F66" s="111" t="s">
        <v>8</v>
      </c>
      <c r="G66" s="109" t="s">
        <v>133</v>
      </c>
      <c r="H66" s="120" t="s">
        <v>120</v>
      </c>
      <c r="I66" s="112" t="s">
        <v>325</v>
      </c>
      <c r="J66" s="184" t="s">
        <v>133</v>
      </c>
      <c r="K66" s="112" t="s">
        <v>250</v>
      </c>
      <c r="L66" s="214" t="s">
        <v>452</v>
      </c>
      <c r="M66" s="26"/>
      <c r="N66" s="26"/>
    </row>
    <row r="67" spans="1:14" ht="37" thickBot="1">
      <c r="B67" s="116" t="s">
        <v>131</v>
      </c>
      <c r="C67" s="241" t="s">
        <v>467</v>
      </c>
      <c r="D67" s="109" t="s">
        <v>138</v>
      </c>
      <c r="E67" s="110">
        <v>105590</v>
      </c>
      <c r="F67" s="111" t="s">
        <v>8</v>
      </c>
      <c r="G67" s="109" t="s">
        <v>133</v>
      </c>
      <c r="H67" s="120" t="s">
        <v>139</v>
      </c>
      <c r="I67" s="112" t="s">
        <v>332</v>
      </c>
      <c r="J67" s="176" t="s">
        <v>133</v>
      </c>
      <c r="K67" s="112" t="s">
        <v>250</v>
      </c>
      <c r="L67" s="214" t="s">
        <v>452</v>
      </c>
      <c r="M67" s="26"/>
      <c r="N67" s="26"/>
    </row>
    <row r="68" spans="1:14" ht="72" customHeight="1" thickBot="1">
      <c r="B68" s="116" t="s">
        <v>131</v>
      </c>
      <c r="C68" s="241" t="s">
        <v>467</v>
      </c>
      <c r="D68" s="145" t="s">
        <v>368</v>
      </c>
      <c r="E68" s="110">
        <v>246493</v>
      </c>
      <c r="F68" s="111" t="s">
        <v>8</v>
      </c>
      <c r="G68" s="145" t="s">
        <v>372</v>
      </c>
      <c r="H68" s="120" t="s">
        <v>369</v>
      </c>
      <c r="I68" s="117" t="s">
        <v>370</v>
      </c>
      <c r="J68" s="176" t="s">
        <v>133</v>
      </c>
      <c r="K68" s="112" t="s">
        <v>309</v>
      </c>
      <c r="L68" s="214" t="s">
        <v>452</v>
      </c>
      <c r="M68" s="26"/>
      <c r="N68" s="26"/>
    </row>
    <row r="69" spans="1:14" ht="49" thickBot="1">
      <c r="B69" s="116" t="s">
        <v>131</v>
      </c>
      <c r="C69" s="241" t="s">
        <v>467</v>
      </c>
      <c r="D69" s="145" t="s">
        <v>371</v>
      </c>
      <c r="E69" s="110">
        <v>76000</v>
      </c>
      <c r="F69" s="111" t="s">
        <v>8</v>
      </c>
      <c r="G69" s="145" t="s">
        <v>372</v>
      </c>
      <c r="H69" s="120" t="s">
        <v>369</v>
      </c>
      <c r="I69" s="117" t="s">
        <v>370</v>
      </c>
      <c r="J69" s="176" t="s">
        <v>133</v>
      </c>
      <c r="K69" s="112" t="s">
        <v>309</v>
      </c>
      <c r="L69" s="214" t="s">
        <v>452</v>
      </c>
      <c r="M69" s="26"/>
      <c r="N69" s="26"/>
    </row>
    <row r="70" spans="1:14" ht="37" thickBot="1">
      <c r="A70" s="143"/>
      <c r="B70" s="17" t="s">
        <v>142</v>
      </c>
      <c r="C70" s="104" t="s">
        <v>231</v>
      </c>
      <c r="D70" s="109" t="s">
        <v>143</v>
      </c>
      <c r="E70" s="110">
        <v>350000000</v>
      </c>
      <c r="F70" s="111" t="s">
        <v>8</v>
      </c>
      <c r="G70" s="109" t="s">
        <v>144</v>
      </c>
      <c r="H70" s="17" t="s">
        <v>30</v>
      </c>
      <c r="I70" s="112" t="s">
        <v>233</v>
      </c>
      <c r="J70" s="167" t="s">
        <v>373</v>
      </c>
      <c r="K70" s="112" t="s">
        <v>250</v>
      </c>
      <c r="L70" s="214"/>
      <c r="M70" s="26"/>
      <c r="N70" s="26"/>
    </row>
    <row r="71" spans="1:14" ht="25" thickBot="1">
      <c r="B71" s="17" t="s">
        <v>142</v>
      </c>
      <c r="C71" s="104" t="s">
        <v>231</v>
      </c>
      <c r="D71" s="109" t="s">
        <v>418</v>
      </c>
      <c r="E71" s="180"/>
      <c r="F71" s="111" t="s">
        <v>8</v>
      </c>
      <c r="G71" s="622" t="s">
        <v>147</v>
      </c>
      <c r="H71" s="109" t="s">
        <v>145</v>
      </c>
      <c r="I71" s="112"/>
      <c r="J71" s="112"/>
      <c r="K71" s="112"/>
      <c r="L71" s="214"/>
      <c r="M71" s="26"/>
      <c r="N71" s="26"/>
    </row>
    <row r="72" spans="1:14" ht="37" thickBot="1">
      <c r="A72" s="143"/>
      <c r="B72" s="17" t="s">
        <v>142</v>
      </c>
      <c r="C72" s="104" t="s">
        <v>231</v>
      </c>
      <c r="D72" s="109" t="s">
        <v>417</v>
      </c>
      <c r="E72" s="110">
        <v>25660000</v>
      </c>
      <c r="F72" s="111" t="s">
        <v>8</v>
      </c>
      <c r="G72" s="622"/>
      <c r="H72" s="17" t="s">
        <v>30</v>
      </c>
      <c r="I72" s="112" t="s">
        <v>233</v>
      </c>
      <c r="J72" s="167" t="s">
        <v>373</v>
      </c>
      <c r="K72" s="112" t="s">
        <v>250</v>
      </c>
      <c r="L72" s="214"/>
      <c r="M72" s="26"/>
      <c r="N72" s="26"/>
    </row>
    <row r="73" spans="1:14" ht="37" thickBot="1">
      <c r="A73" s="143"/>
      <c r="B73" s="17" t="s">
        <v>142</v>
      </c>
      <c r="C73" s="104" t="s">
        <v>231</v>
      </c>
      <c r="D73" s="109" t="s">
        <v>416</v>
      </c>
      <c r="E73" s="110">
        <v>16340000</v>
      </c>
      <c r="F73" s="111" t="s">
        <v>8</v>
      </c>
      <c r="G73" s="622"/>
      <c r="H73" s="17" t="s">
        <v>30</v>
      </c>
      <c r="I73" s="112" t="s">
        <v>233</v>
      </c>
      <c r="J73" s="167" t="s">
        <v>373</v>
      </c>
      <c r="K73" s="112" t="s">
        <v>250</v>
      </c>
      <c r="L73" s="214"/>
      <c r="M73" s="26"/>
      <c r="N73" s="26"/>
    </row>
    <row r="74" spans="1:14" ht="37" thickBot="1">
      <c r="B74" s="17" t="s">
        <v>142</v>
      </c>
      <c r="C74" s="104" t="s">
        <v>231</v>
      </c>
      <c r="D74" s="109" t="s">
        <v>374</v>
      </c>
      <c r="E74" s="33">
        <v>15000000</v>
      </c>
      <c r="F74" s="111" t="s">
        <v>367</v>
      </c>
      <c r="G74" s="622"/>
      <c r="H74" s="146" t="s">
        <v>333</v>
      </c>
      <c r="I74" s="112" t="s">
        <v>233</v>
      </c>
      <c r="J74" s="167" t="s">
        <v>373</v>
      </c>
      <c r="K74" s="112" t="s">
        <v>250</v>
      </c>
      <c r="L74" s="214"/>
      <c r="M74" s="26"/>
      <c r="N74" s="26"/>
    </row>
    <row r="75" spans="1:14" ht="73" thickBot="1">
      <c r="A75" s="143"/>
      <c r="B75" s="17" t="s">
        <v>142</v>
      </c>
      <c r="C75" s="104" t="s">
        <v>231</v>
      </c>
      <c r="D75" s="109" t="s">
        <v>155</v>
      </c>
      <c r="E75" s="110">
        <v>3000000</v>
      </c>
      <c r="F75" s="111" t="s">
        <v>366</v>
      </c>
      <c r="G75" s="622"/>
      <c r="H75" s="146" t="s">
        <v>334</v>
      </c>
      <c r="I75" s="112" t="s">
        <v>233</v>
      </c>
      <c r="J75" s="167" t="s">
        <v>373</v>
      </c>
      <c r="K75" s="112" t="s">
        <v>250</v>
      </c>
      <c r="L75" s="214"/>
      <c r="M75" s="26"/>
      <c r="N75" s="26"/>
    </row>
    <row r="76" spans="1:14" ht="49" thickBot="1">
      <c r="A76" s="143"/>
      <c r="B76" s="17" t="s">
        <v>157</v>
      </c>
      <c r="C76" s="104" t="s">
        <v>231</v>
      </c>
      <c r="D76" s="109" t="s">
        <v>415</v>
      </c>
      <c r="E76" s="110">
        <v>14936445</v>
      </c>
      <c r="F76" s="111" t="s">
        <v>376</v>
      </c>
      <c r="G76" s="109" t="s">
        <v>160</v>
      </c>
      <c r="H76" s="17" t="s">
        <v>161</v>
      </c>
      <c r="I76" s="161" t="s">
        <v>233</v>
      </c>
      <c r="J76" s="167" t="s">
        <v>373</v>
      </c>
      <c r="K76" s="112" t="s">
        <v>377</v>
      </c>
      <c r="L76" s="214"/>
      <c r="M76" s="26"/>
      <c r="N76" s="26"/>
    </row>
    <row r="77" spans="1:14" ht="37" thickBot="1">
      <c r="B77" s="17" t="s">
        <v>142</v>
      </c>
      <c r="C77" s="104" t="s">
        <v>231</v>
      </c>
      <c r="D77" s="109" t="s">
        <v>162</v>
      </c>
      <c r="E77" s="110">
        <v>300750000</v>
      </c>
      <c r="F77" s="111" t="s">
        <v>8</v>
      </c>
      <c r="G77" s="109" t="s">
        <v>164</v>
      </c>
      <c r="H77" s="17" t="s">
        <v>380</v>
      </c>
      <c r="I77" s="112" t="s">
        <v>233</v>
      </c>
      <c r="J77" s="167" t="s">
        <v>378</v>
      </c>
      <c r="K77" s="112" t="s">
        <v>379</v>
      </c>
      <c r="L77" s="214"/>
      <c r="M77" s="26"/>
      <c r="N77" s="26"/>
    </row>
    <row r="78" spans="1:14" ht="61" thickBot="1">
      <c r="A78" s="143"/>
      <c r="B78" s="17" t="s">
        <v>165</v>
      </c>
      <c r="C78" s="104" t="s">
        <v>231</v>
      </c>
      <c r="D78" s="109" t="s">
        <v>166</v>
      </c>
      <c r="E78" s="110">
        <v>39520000</v>
      </c>
      <c r="F78" s="111" t="s">
        <v>8</v>
      </c>
      <c r="G78" s="109" t="s">
        <v>382</v>
      </c>
      <c r="H78" s="17" t="s">
        <v>30</v>
      </c>
      <c r="I78" s="112" t="s">
        <v>233</v>
      </c>
      <c r="J78" s="167" t="s">
        <v>381</v>
      </c>
      <c r="K78" s="112" t="s">
        <v>387</v>
      </c>
      <c r="L78" s="214"/>
      <c r="M78" s="26"/>
      <c r="N78" s="26"/>
    </row>
    <row r="79" spans="1:14" ht="95" customHeight="1" thickBot="1">
      <c r="A79" s="252"/>
      <c r="B79" s="17" t="s">
        <v>167</v>
      </c>
      <c r="C79" s="104" t="s">
        <v>231</v>
      </c>
      <c r="D79" s="109" t="s">
        <v>232</v>
      </c>
      <c r="E79" s="110">
        <v>470682</v>
      </c>
      <c r="F79" s="111" t="s">
        <v>8</v>
      </c>
      <c r="G79" s="109" t="s">
        <v>168</v>
      </c>
      <c r="H79" s="17" t="s">
        <v>468</v>
      </c>
      <c r="I79" s="112" t="s">
        <v>328</v>
      </c>
      <c r="J79" s="217" t="s">
        <v>470</v>
      </c>
      <c r="K79" s="112" t="s">
        <v>250</v>
      </c>
      <c r="L79" s="214"/>
      <c r="M79" s="26"/>
      <c r="N79" s="26"/>
    </row>
    <row r="80" spans="1:14" ht="85" thickBot="1">
      <c r="A80" s="175"/>
      <c r="B80" s="17" t="s">
        <v>169</v>
      </c>
      <c r="C80" s="104" t="s">
        <v>231</v>
      </c>
      <c r="D80" s="109" t="s">
        <v>170</v>
      </c>
      <c r="E80" s="110">
        <v>5000000</v>
      </c>
      <c r="F80" s="111" t="s">
        <v>8</v>
      </c>
      <c r="G80" s="109" t="s">
        <v>171</v>
      </c>
      <c r="H80" s="17" t="s">
        <v>30</v>
      </c>
      <c r="I80" s="112" t="s">
        <v>384</v>
      </c>
      <c r="J80" s="167" t="s">
        <v>385</v>
      </c>
      <c r="K80" s="112" t="s">
        <v>250</v>
      </c>
      <c r="L80" s="214"/>
      <c r="M80" s="26"/>
      <c r="N80" s="26"/>
    </row>
    <row r="81" spans="1:14" ht="73" thickBot="1">
      <c r="A81" s="143"/>
      <c r="B81" s="17" t="s">
        <v>142</v>
      </c>
      <c r="C81" s="104" t="s">
        <v>231</v>
      </c>
      <c r="D81" s="109" t="s">
        <v>375</v>
      </c>
      <c r="E81" s="33">
        <v>3600000</v>
      </c>
      <c r="F81" s="111" t="s">
        <v>8</v>
      </c>
      <c r="G81" s="109" t="s">
        <v>173</v>
      </c>
      <c r="H81" s="17" t="s">
        <v>30</v>
      </c>
      <c r="I81" s="112" t="s">
        <v>233</v>
      </c>
      <c r="J81" s="167" t="s">
        <v>386</v>
      </c>
      <c r="K81" s="112" t="s">
        <v>387</v>
      </c>
      <c r="L81" s="214"/>
      <c r="M81" s="26"/>
      <c r="N81" s="26"/>
    </row>
    <row r="82" spans="1:14" ht="97" thickBot="1">
      <c r="A82" s="193"/>
      <c r="B82" s="17" t="s">
        <v>174</v>
      </c>
      <c r="C82" s="104" t="s">
        <v>231</v>
      </c>
      <c r="D82" s="109" t="s">
        <v>335</v>
      </c>
      <c r="E82" s="110">
        <v>29100000</v>
      </c>
      <c r="F82" s="111" t="s">
        <v>8</v>
      </c>
      <c r="G82" s="109" t="s">
        <v>176</v>
      </c>
      <c r="H82" s="122" t="s">
        <v>177</v>
      </c>
      <c r="I82" s="117" t="s">
        <v>233</v>
      </c>
      <c r="J82" s="177" t="s">
        <v>430</v>
      </c>
      <c r="K82" s="112" t="s">
        <v>250</v>
      </c>
      <c r="L82" s="214"/>
      <c r="M82" s="26"/>
      <c r="N82" s="26"/>
    </row>
    <row r="83" spans="1:14" ht="15" thickBot="1">
      <c r="B83" s="17" t="s">
        <v>174</v>
      </c>
      <c r="C83" s="104" t="s">
        <v>231</v>
      </c>
      <c r="D83" s="109" t="s">
        <v>178</v>
      </c>
      <c r="E83" s="111" t="s">
        <v>179</v>
      </c>
      <c r="F83" s="111"/>
      <c r="G83" s="109" t="s">
        <v>180</v>
      </c>
      <c r="H83" s="109"/>
      <c r="I83" s="117"/>
      <c r="J83" s="112"/>
      <c r="K83" s="112"/>
      <c r="L83" s="214"/>
      <c r="M83" s="26"/>
      <c r="N83" s="26"/>
    </row>
    <row r="84" spans="1:14" ht="25" thickBot="1">
      <c r="A84" s="143"/>
      <c r="B84" s="17" t="s">
        <v>181</v>
      </c>
      <c r="C84" s="104" t="s">
        <v>231</v>
      </c>
      <c r="D84" s="109" t="s">
        <v>182</v>
      </c>
      <c r="E84" s="110">
        <v>2000000</v>
      </c>
      <c r="F84" s="111" t="s">
        <v>8</v>
      </c>
      <c r="G84" s="109" t="s">
        <v>183</v>
      </c>
      <c r="H84" s="122" t="s">
        <v>184</v>
      </c>
      <c r="I84" s="162" t="s">
        <v>383</v>
      </c>
      <c r="J84" s="163" t="s">
        <v>383</v>
      </c>
      <c r="K84" s="163" t="s">
        <v>383</v>
      </c>
      <c r="L84" s="249"/>
      <c r="M84" s="26"/>
      <c r="N84" s="26"/>
    </row>
    <row r="85" spans="1:14" ht="61" thickBot="1">
      <c r="A85" s="143"/>
      <c r="B85" s="17" t="s">
        <v>165</v>
      </c>
      <c r="C85" s="104" t="s">
        <v>231</v>
      </c>
      <c r="D85" s="121" t="s">
        <v>185</v>
      </c>
      <c r="E85" s="110">
        <v>6900000</v>
      </c>
      <c r="F85" s="111" t="s">
        <v>8</v>
      </c>
      <c r="G85" s="121" t="s">
        <v>187</v>
      </c>
      <c r="H85" s="17" t="s">
        <v>188</v>
      </c>
      <c r="I85" s="112" t="s">
        <v>233</v>
      </c>
      <c r="J85" s="167" t="s">
        <v>373</v>
      </c>
      <c r="K85" s="112" t="s">
        <v>250</v>
      </c>
      <c r="L85" s="214"/>
      <c r="M85" s="26"/>
      <c r="N85" s="26"/>
    </row>
    <row r="86" spans="1:14" ht="61" thickBot="1">
      <c r="B86" s="17" t="s">
        <v>189</v>
      </c>
      <c r="C86" s="104" t="s">
        <v>231</v>
      </c>
      <c r="D86" s="109" t="s">
        <v>190</v>
      </c>
      <c r="E86" s="110">
        <v>2680000</v>
      </c>
      <c r="F86" s="152" t="s">
        <v>400</v>
      </c>
      <c r="G86" s="109" t="s">
        <v>191</v>
      </c>
      <c r="H86" s="17" t="s">
        <v>30</v>
      </c>
      <c r="I86" s="112" t="s">
        <v>233</v>
      </c>
      <c r="J86" s="167" t="s">
        <v>373</v>
      </c>
      <c r="K86" s="112" t="s">
        <v>250</v>
      </c>
      <c r="L86" s="214"/>
      <c r="M86" s="26"/>
      <c r="N86" s="26"/>
    </row>
    <row r="87" spans="1:14" ht="73" thickBot="1">
      <c r="A87" s="143"/>
      <c r="B87" s="17" t="s">
        <v>192</v>
      </c>
      <c r="C87" s="104" t="s">
        <v>231</v>
      </c>
      <c r="D87" s="109" t="s">
        <v>193</v>
      </c>
      <c r="E87" s="110">
        <v>53600</v>
      </c>
      <c r="F87" s="152" t="s">
        <v>401</v>
      </c>
      <c r="G87" s="109" t="s">
        <v>194</v>
      </c>
      <c r="H87" s="17" t="s">
        <v>30</v>
      </c>
      <c r="I87" s="112" t="s">
        <v>233</v>
      </c>
      <c r="J87" s="167" t="s">
        <v>373</v>
      </c>
      <c r="K87" s="112" t="s">
        <v>309</v>
      </c>
      <c r="L87" s="214"/>
      <c r="M87" s="26"/>
      <c r="N87" s="26"/>
    </row>
    <row r="88" spans="1:14" ht="73" thickBot="1">
      <c r="A88" s="143"/>
      <c r="B88" s="17" t="s">
        <v>195</v>
      </c>
      <c r="C88" s="104" t="s">
        <v>231</v>
      </c>
      <c r="D88" s="109" t="s">
        <v>196</v>
      </c>
      <c r="E88" s="110">
        <v>328300</v>
      </c>
      <c r="F88" s="152" t="s">
        <v>402</v>
      </c>
      <c r="G88" s="109" t="s">
        <v>84</v>
      </c>
      <c r="H88" s="120" t="s">
        <v>197</v>
      </c>
      <c r="I88" s="112" t="s">
        <v>388</v>
      </c>
      <c r="J88" s="167" t="s">
        <v>373</v>
      </c>
      <c r="K88" s="112" t="s">
        <v>309</v>
      </c>
      <c r="L88" s="214"/>
      <c r="M88" s="26"/>
      <c r="N88" s="26"/>
    </row>
    <row r="89" spans="1:14" ht="61" thickBot="1">
      <c r="B89" s="123" t="s">
        <v>198</v>
      </c>
      <c r="C89" s="245" t="s">
        <v>465</v>
      </c>
      <c r="D89" s="109" t="s">
        <v>199</v>
      </c>
      <c r="E89" s="110">
        <v>56514000</v>
      </c>
      <c r="F89" s="111" t="s">
        <v>8</v>
      </c>
      <c r="G89" s="109" t="s">
        <v>200</v>
      </c>
      <c r="H89" s="17" t="s">
        <v>201</v>
      </c>
      <c r="I89" s="112" t="s">
        <v>233</v>
      </c>
      <c r="J89" s="167" t="s">
        <v>389</v>
      </c>
      <c r="K89" s="112" t="s">
        <v>250</v>
      </c>
      <c r="L89" s="214"/>
      <c r="M89" s="26"/>
      <c r="N89" s="40"/>
    </row>
    <row r="90" spans="1:14" ht="61" thickBot="1">
      <c r="A90" s="143"/>
      <c r="B90" s="123" t="s">
        <v>198</v>
      </c>
      <c r="C90" s="245" t="s">
        <v>465</v>
      </c>
      <c r="D90" s="109" t="s">
        <v>202</v>
      </c>
      <c r="E90" s="110">
        <v>70609000</v>
      </c>
      <c r="F90" s="111" t="s">
        <v>8</v>
      </c>
      <c r="G90" s="109" t="s">
        <v>200</v>
      </c>
      <c r="H90" s="104" t="s">
        <v>391</v>
      </c>
      <c r="I90" s="112" t="s">
        <v>233</v>
      </c>
      <c r="J90" s="167" t="s">
        <v>413</v>
      </c>
      <c r="K90" s="112" t="s">
        <v>250</v>
      </c>
      <c r="L90" s="214"/>
      <c r="M90" s="26"/>
      <c r="N90" s="26"/>
    </row>
    <row r="91" spans="1:14" ht="61" thickBot="1">
      <c r="A91" s="143"/>
      <c r="B91" s="123" t="s">
        <v>198</v>
      </c>
      <c r="C91" s="245" t="s">
        <v>465</v>
      </c>
      <c r="D91" s="109" t="s">
        <v>203</v>
      </c>
      <c r="E91" s="110">
        <v>24400000</v>
      </c>
      <c r="F91" s="111" t="s">
        <v>8</v>
      </c>
      <c r="G91" s="109" t="s">
        <v>200</v>
      </c>
      <c r="H91" s="17" t="s">
        <v>201</v>
      </c>
      <c r="I91" s="112" t="s">
        <v>233</v>
      </c>
      <c r="J91" s="167" t="s">
        <v>390</v>
      </c>
      <c r="K91" s="112" t="s">
        <v>250</v>
      </c>
      <c r="L91" s="214"/>
      <c r="M91" s="26"/>
      <c r="N91" s="26"/>
    </row>
    <row r="92" spans="1:14" ht="61" thickBot="1">
      <c r="B92" s="123" t="s">
        <v>198</v>
      </c>
      <c r="C92" s="245" t="s">
        <v>465</v>
      </c>
      <c r="D92" s="109" t="s">
        <v>204</v>
      </c>
      <c r="E92" s="110">
        <v>50000000</v>
      </c>
      <c r="F92" s="111" t="s">
        <v>8</v>
      </c>
      <c r="G92" s="109" t="s">
        <v>200</v>
      </c>
      <c r="H92" s="17" t="s">
        <v>205</v>
      </c>
      <c r="I92" s="112" t="s">
        <v>233</v>
      </c>
      <c r="J92" s="167" t="s">
        <v>414</v>
      </c>
      <c r="K92" s="112" t="s">
        <v>250</v>
      </c>
      <c r="L92" s="214"/>
      <c r="M92" s="26"/>
      <c r="N92" s="26"/>
    </row>
    <row r="93" spans="1:14" ht="61" thickBot="1">
      <c r="A93" s="143"/>
      <c r="B93" s="123" t="s">
        <v>198</v>
      </c>
      <c r="C93" s="245" t="s">
        <v>465</v>
      </c>
      <c r="D93" s="109" t="s">
        <v>206</v>
      </c>
      <c r="E93" s="110">
        <v>53377000</v>
      </c>
      <c r="F93" s="111" t="s">
        <v>8</v>
      </c>
      <c r="G93" s="109" t="s">
        <v>200</v>
      </c>
      <c r="H93" s="17" t="s">
        <v>205</v>
      </c>
      <c r="I93" s="112" t="s">
        <v>233</v>
      </c>
      <c r="J93" s="167" t="s">
        <v>392</v>
      </c>
      <c r="K93" s="112" t="s">
        <v>250</v>
      </c>
      <c r="L93" s="214"/>
      <c r="M93" s="26"/>
      <c r="N93" s="26"/>
    </row>
    <row r="94" spans="1:14" ht="61" thickBot="1">
      <c r="A94" s="143"/>
      <c r="B94" s="123" t="s">
        <v>198</v>
      </c>
      <c r="C94" s="245" t="s">
        <v>465</v>
      </c>
      <c r="D94" s="109" t="s">
        <v>207</v>
      </c>
      <c r="E94" s="110">
        <v>200000000</v>
      </c>
      <c r="F94" s="111" t="s">
        <v>8</v>
      </c>
      <c r="G94" s="109" t="s">
        <v>200</v>
      </c>
      <c r="H94" s="17" t="s">
        <v>230</v>
      </c>
      <c r="I94" s="112" t="s">
        <v>233</v>
      </c>
      <c r="J94" s="167" t="s">
        <v>393</v>
      </c>
      <c r="K94" s="112" t="s">
        <v>250</v>
      </c>
      <c r="L94" s="214"/>
      <c r="M94" s="26"/>
      <c r="N94" s="26"/>
    </row>
    <row r="95" spans="1:14" ht="61" thickBot="1">
      <c r="B95" s="123" t="s">
        <v>198</v>
      </c>
      <c r="C95" s="245" t="s">
        <v>465</v>
      </c>
      <c r="D95" s="109" t="s">
        <v>208</v>
      </c>
      <c r="E95" s="110">
        <v>15600000</v>
      </c>
      <c r="F95" s="111" t="s">
        <v>8</v>
      </c>
      <c r="G95" s="109" t="s">
        <v>200</v>
      </c>
      <c r="H95" s="122"/>
      <c r="I95" s="112" t="s">
        <v>323</v>
      </c>
      <c r="J95" s="167" t="s">
        <v>394</v>
      </c>
      <c r="K95" s="112" t="s">
        <v>250</v>
      </c>
      <c r="L95" s="214"/>
      <c r="M95" s="26"/>
      <c r="N95" s="26"/>
    </row>
    <row r="96" spans="1:14" ht="52" customHeight="1" thickBot="1">
      <c r="A96" s="174"/>
      <c r="B96" s="124" t="s">
        <v>209</v>
      </c>
      <c r="C96" s="246" t="s">
        <v>467</v>
      </c>
      <c r="D96" s="109" t="s">
        <v>478</v>
      </c>
      <c r="E96" s="110">
        <v>4709538</v>
      </c>
      <c r="F96" s="111" t="s">
        <v>8</v>
      </c>
      <c r="G96" s="109" t="s">
        <v>211</v>
      </c>
      <c r="H96" s="109"/>
      <c r="I96" s="112" t="s">
        <v>233</v>
      </c>
      <c r="J96" s="185" t="s">
        <v>395</v>
      </c>
      <c r="K96" s="112" t="s">
        <v>396</v>
      </c>
      <c r="L96" s="214" t="s">
        <v>453</v>
      </c>
      <c r="M96" s="26"/>
      <c r="N96" s="26"/>
    </row>
    <row r="97" spans="1:25" ht="37" thickBot="1">
      <c r="A97" s="143"/>
      <c r="B97" s="124" t="s">
        <v>212</v>
      </c>
      <c r="C97" s="246" t="s">
        <v>467</v>
      </c>
      <c r="D97" s="109" t="s">
        <v>213</v>
      </c>
      <c r="E97" s="110">
        <v>8620615</v>
      </c>
      <c r="F97" s="111" t="s">
        <v>8</v>
      </c>
      <c r="G97" s="109" t="s">
        <v>214</v>
      </c>
      <c r="H97" s="17" t="s">
        <v>215</v>
      </c>
      <c r="I97" s="112" t="s">
        <v>233</v>
      </c>
      <c r="J97" s="167" t="s">
        <v>397</v>
      </c>
      <c r="K97" s="112" t="s">
        <v>309</v>
      </c>
      <c r="L97" s="214"/>
      <c r="M97" s="26"/>
      <c r="N97" s="26"/>
    </row>
    <row r="98" spans="1:25" ht="37" thickBot="1">
      <c r="B98" s="124" t="s">
        <v>212</v>
      </c>
      <c r="C98" s="246" t="s">
        <v>467</v>
      </c>
      <c r="D98" s="109" t="s">
        <v>216</v>
      </c>
      <c r="E98" s="110">
        <v>4342571</v>
      </c>
      <c r="F98" s="111" t="s">
        <v>8</v>
      </c>
      <c r="G98" s="109" t="s">
        <v>214</v>
      </c>
      <c r="H98" s="120" t="s">
        <v>217</v>
      </c>
      <c r="I98" s="112" t="s">
        <v>233</v>
      </c>
      <c r="J98" s="112" t="s">
        <v>398</v>
      </c>
      <c r="K98" s="112" t="s">
        <v>309</v>
      </c>
      <c r="L98" s="214"/>
      <c r="M98" s="26"/>
      <c r="N98" s="26"/>
    </row>
    <row r="99" spans="1:25" ht="33" customHeight="1" thickBot="1">
      <c r="A99" s="143"/>
      <c r="B99" s="124" t="s">
        <v>212</v>
      </c>
      <c r="C99" s="246" t="s">
        <v>465</v>
      </c>
      <c r="D99" s="109" t="s">
        <v>218</v>
      </c>
      <c r="E99" s="110">
        <v>2395903</v>
      </c>
      <c r="F99" s="111" t="s">
        <v>403</v>
      </c>
      <c r="G99" s="109" t="s">
        <v>214</v>
      </c>
      <c r="H99" s="17" t="s">
        <v>219</v>
      </c>
      <c r="I99" s="112" t="s">
        <v>233</v>
      </c>
      <c r="J99" s="167" t="s">
        <v>399</v>
      </c>
      <c r="K99" s="112" t="s">
        <v>309</v>
      </c>
      <c r="L99" s="214"/>
      <c r="M99" s="26"/>
      <c r="N99" s="26"/>
    </row>
    <row r="100" spans="1:25" ht="49" thickBot="1">
      <c r="B100" s="124" t="s">
        <v>212</v>
      </c>
      <c r="C100" s="246" t="s">
        <v>467</v>
      </c>
      <c r="D100" s="109" t="s">
        <v>222</v>
      </c>
      <c r="E100" s="110">
        <v>1204660</v>
      </c>
      <c r="F100" s="111" t="s">
        <v>420</v>
      </c>
      <c r="G100" s="109" t="s">
        <v>214</v>
      </c>
      <c r="H100" s="17" t="s">
        <v>223</v>
      </c>
      <c r="I100" s="112" t="s">
        <v>233</v>
      </c>
      <c r="J100" s="167" t="s">
        <v>419</v>
      </c>
      <c r="K100" s="112" t="s">
        <v>309</v>
      </c>
      <c r="L100" s="214"/>
      <c r="M100" s="26"/>
      <c r="N100" s="26"/>
    </row>
    <row r="101" spans="1:25">
      <c r="B101" s="26"/>
      <c r="C101" s="25"/>
      <c r="D101" s="26"/>
      <c r="E101" s="34"/>
      <c r="F101" s="25"/>
      <c r="G101" s="26"/>
      <c r="H101" s="26"/>
      <c r="I101" s="25"/>
      <c r="J101" s="25"/>
      <c r="K101" s="25"/>
      <c r="L101" s="239"/>
      <c r="M101" s="26"/>
      <c r="N101" s="26"/>
    </row>
    <row r="102" spans="1:25">
      <c r="B102" s="26"/>
      <c r="C102" s="25"/>
      <c r="D102" s="26"/>
      <c r="E102" s="179"/>
      <c r="F102" s="25"/>
      <c r="G102" s="26"/>
      <c r="H102" s="26"/>
      <c r="I102" s="25"/>
      <c r="J102" s="25"/>
      <c r="K102" s="25"/>
      <c r="L102" s="239"/>
      <c r="M102" s="26"/>
      <c r="N102" s="26"/>
    </row>
    <row r="103" spans="1:25">
      <c r="B103" s="85"/>
      <c r="C103" s="179"/>
      <c r="D103" s="85"/>
      <c r="E103" s="179"/>
      <c r="F103" s="179"/>
      <c r="G103" s="85"/>
      <c r="H103" s="85"/>
    </row>
    <row r="104" spans="1:25">
      <c r="B104" s="264" t="s">
        <v>435</v>
      </c>
      <c r="C104" s="263"/>
    </row>
    <row r="105" spans="1:25" ht="39">
      <c r="B105" s="264" t="s">
        <v>471</v>
      </c>
      <c r="C105" s="263"/>
      <c r="H105" s="63"/>
      <c r="I105" s="28"/>
      <c r="J105" s="28"/>
      <c r="K105"/>
      <c r="M105"/>
      <c r="N105"/>
      <c r="V105" s="202"/>
      <c r="Y105"/>
    </row>
    <row r="106" spans="1:25" ht="78">
      <c r="B106" s="264" t="s">
        <v>242</v>
      </c>
      <c r="C106" s="260" t="s">
        <v>243</v>
      </c>
      <c r="D106" s="63"/>
      <c r="F106"/>
      <c r="G106" s="63"/>
      <c r="H106" s="28"/>
      <c r="I106" s="28"/>
      <c r="J106"/>
      <c r="K106" s="240"/>
      <c r="L106"/>
      <c r="M106"/>
      <c r="N106"/>
      <c r="U106" s="202"/>
      <c r="Y106"/>
    </row>
    <row r="107" spans="1:25">
      <c r="B107" s="264" t="s">
        <v>245</v>
      </c>
      <c r="C107" s="261" t="s">
        <v>469</v>
      </c>
      <c r="D107" s="134"/>
      <c r="F107"/>
      <c r="G107" s="63"/>
      <c r="H107" s="28"/>
      <c r="I107" s="28"/>
      <c r="J107"/>
      <c r="K107" s="240"/>
      <c r="L107"/>
      <c r="M107"/>
      <c r="N107"/>
      <c r="U107" s="202"/>
      <c r="Y107"/>
    </row>
    <row r="108" spans="1:25" ht="26">
      <c r="B108" s="264" t="s">
        <v>246</v>
      </c>
      <c r="C108" s="262" t="s">
        <v>434</v>
      </c>
      <c r="D108" s="63"/>
      <c r="F108"/>
      <c r="H108" s="63"/>
      <c r="I108" s="183"/>
      <c r="J108" s="63"/>
      <c r="K108" s="240"/>
      <c r="L108" s="28"/>
      <c r="N108"/>
      <c r="X108" s="202"/>
      <c r="Y108"/>
    </row>
    <row r="109" spans="1:25" ht="39">
      <c r="B109" s="264" t="s">
        <v>282</v>
      </c>
      <c r="C109" s="261" t="s">
        <v>472</v>
      </c>
      <c r="D109" s="63"/>
      <c r="F109"/>
      <c r="H109" s="63"/>
      <c r="I109" s="183"/>
      <c r="J109" s="63"/>
      <c r="K109" s="240"/>
      <c r="L109" s="28"/>
      <c r="N109"/>
      <c r="X109" s="202"/>
      <c r="Y109"/>
    </row>
    <row r="110" spans="1:25">
      <c r="B110" s="63"/>
      <c r="D110" s="63"/>
      <c r="E110"/>
      <c r="F110"/>
      <c r="G110" s="63"/>
      <c r="H110" s="183"/>
      <c r="J110" s="28"/>
      <c r="K110" s="28"/>
      <c r="L110" s="251"/>
      <c r="M110"/>
      <c r="N110"/>
      <c r="W110" s="202"/>
      <c r="Y110"/>
    </row>
    <row r="111" spans="1:25">
      <c r="B111" s="63"/>
      <c r="D111" s="63"/>
      <c r="E111"/>
      <c r="F111"/>
      <c r="G111" s="63"/>
      <c r="H111" s="183"/>
      <c r="J111" s="28"/>
      <c r="K111" s="28"/>
      <c r="L111" s="251"/>
      <c r="M111"/>
      <c r="N111"/>
      <c r="W111" s="202"/>
      <c r="Y111"/>
    </row>
    <row r="112" spans="1:25" ht="18" customHeight="1">
      <c r="B112" s="63"/>
      <c r="D112" s="63"/>
      <c r="E112"/>
      <c r="F112"/>
      <c r="G112" s="63"/>
      <c r="H112" s="183"/>
      <c r="J112" s="28"/>
      <c r="K112" s="28"/>
      <c r="L112" s="251"/>
      <c r="M112"/>
      <c r="N112"/>
      <c r="W112" s="202"/>
      <c r="Y112"/>
    </row>
    <row r="113" spans="2:25">
      <c r="B113" s="63"/>
      <c r="D113" s="63"/>
      <c r="E113"/>
      <c r="F113"/>
      <c r="G113" s="63"/>
      <c r="H113" s="183"/>
      <c r="J113" s="28"/>
      <c r="K113" s="28"/>
      <c r="L113" s="251"/>
      <c r="M113"/>
      <c r="N113"/>
      <c r="W113" s="202"/>
      <c r="Y113"/>
    </row>
  </sheetData>
  <mergeCells count="15">
    <mergeCell ref="N2:N4"/>
    <mergeCell ref="AO2:AO4"/>
    <mergeCell ref="N5:N7"/>
    <mergeCell ref="AO5:AO7"/>
    <mergeCell ref="N8:N10"/>
    <mergeCell ref="AO8:AO10"/>
    <mergeCell ref="N11:N13"/>
    <mergeCell ref="AO11:AO13"/>
    <mergeCell ref="G71:G75"/>
    <mergeCell ref="P16:Q16"/>
    <mergeCell ref="S16:T16"/>
    <mergeCell ref="W16:X16"/>
    <mergeCell ref="P17:Q17"/>
    <mergeCell ref="S17:T17"/>
    <mergeCell ref="W17:X17"/>
  </mergeCells>
  <phoneticPr fontId="30" type="noConversion"/>
  <hyperlinks>
    <hyperlink ref="J2" r:id="rId1"/>
    <hyperlink ref="J3" r:id="rId2"/>
    <hyperlink ref="J4" r:id="rId3"/>
    <hyperlink ref="J5" r:id="rId4"/>
    <hyperlink ref="J6" r:id="rId5"/>
    <hyperlink ref="J7" r:id="rId6"/>
    <hyperlink ref="J8" r:id="rId7"/>
    <hyperlink ref="J9" r:id="rId8"/>
    <hyperlink ref="J10" r:id="rId9"/>
    <hyperlink ref="J11" r:id="rId10"/>
    <hyperlink ref="J12" r:id="rId11"/>
    <hyperlink ref="J13" r:id="rId12"/>
    <hyperlink ref="J14" r:id="rId13"/>
    <hyperlink ref="J15" r:id="rId14"/>
    <hyperlink ref="J16" r:id="rId15"/>
    <hyperlink ref="J17" r:id="rId16"/>
    <hyperlink ref="J18" r:id="rId17"/>
    <hyperlink ref="J19" r:id="rId18"/>
    <hyperlink ref="J20" r:id="rId19"/>
    <hyperlink ref="J21" r:id="rId20"/>
    <hyperlink ref="J22" r:id="rId21"/>
    <hyperlink ref="J23" r:id="rId22"/>
    <hyperlink ref="J24" r:id="rId23"/>
    <hyperlink ref="J25" r:id="rId24"/>
    <hyperlink ref="J26" r:id="rId25"/>
    <hyperlink ref="J27" r:id="rId26"/>
    <hyperlink ref="J45" r:id="rId27"/>
    <hyperlink ref="J49" r:id="rId28"/>
    <hyperlink ref="J54" r:id="rId29" display="http://pacmun.org.mx/wp-content/uploads/2012/02/Julia_Martinez_1.pdf"/>
    <hyperlink ref="J35" r:id="rId30"/>
    <hyperlink ref="J34" r:id="rId31"/>
    <hyperlink ref="J32" r:id="rId32"/>
    <hyperlink ref="J31" r:id="rId33"/>
    <hyperlink ref="J67" r:id="rId34" display="http://pacmun.org.mx/wp-content/ uploads/2012/02/Julia_Martinez_1.pdf"/>
    <hyperlink ref="J96" r:id="rId35"/>
    <hyperlink ref="J99" r:id="rId36"/>
    <hyperlink ref="J36" r:id="rId37" location="!escuelas-bajas-en-emisiones/c1vv0"/>
    <hyperlink ref="J37" r:id="rId38"/>
    <hyperlink ref="J38" r:id="rId39"/>
    <hyperlink ref="J39" r:id="rId40"/>
    <hyperlink ref="J40" r:id="rId41"/>
    <hyperlink ref="J42" r:id="rId42"/>
    <hyperlink ref="J70" r:id="rId43"/>
    <hyperlink ref="J72" r:id="rId44"/>
    <hyperlink ref="J73" r:id="rId45"/>
    <hyperlink ref="J74" r:id="rId46"/>
    <hyperlink ref="J75" r:id="rId47"/>
    <hyperlink ref="J76" r:id="rId48"/>
    <hyperlink ref="J77" r:id="rId49"/>
    <hyperlink ref="J78" r:id="rId50"/>
    <hyperlink ref="J80" r:id="rId51"/>
    <hyperlink ref="J81" r:id="rId52"/>
    <hyperlink ref="J85" r:id="rId53"/>
    <hyperlink ref="J86" r:id="rId54"/>
    <hyperlink ref="J87" r:id="rId55"/>
    <hyperlink ref="J88" r:id="rId56"/>
    <hyperlink ref="J89" r:id="rId57"/>
    <hyperlink ref="J90" r:id="rId58"/>
    <hyperlink ref="J91" r:id="rId59"/>
    <hyperlink ref="J92" r:id="rId60"/>
    <hyperlink ref="J93" r:id="rId61"/>
    <hyperlink ref="J94" r:id="rId62"/>
    <hyperlink ref="J95" r:id="rId63"/>
    <hyperlink ref="J97" r:id="rId64"/>
    <hyperlink ref="J100" r:id="rId65"/>
    <hyperlink ref="J46" r:id="rId66"/>
    <hyperlink ref="J44" r:id="rId67"/>
    <hyperlink ref="J82" r:id="rId68"/>
    <hyperlink ref="J79" r:id="rId69"/>
  </hyperlinks>
  <pageMargins left="0.7" right="0.7" top="0.75" bottom="0.75" header="0.3" footer="0.3"/>
  <pageSetup orientation="portrait" horizontalDpi="1200" verticalDpi="12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activeCell="C17" sqref="C9:C17"/>
    </sheetView>
  </sheetViews>
  <sheetFormatPr baseColWidth="10" defaultRowHeight="14" x14ac:dyDescent="0"/>
  <cols>
    <col min="1" max="1" width="14.33203125" bestFit="1" customWidth="1"/>
    <col min="4" max="4" width="20.83203125" customWidth="1"/>
    <col min="7" max="7" width="17.6640625" customWidth="1"/>
    <col min="19" max="19" width="26.83203125" customWidth="1"/>
  </cols>
  <sheetData>
    <row r="1" spans="1:18" ht="28">
      <c r="A1" s="125" t="s">
        <v>9</v>
      </c>
      <c r="B1" s="125" t="s">
        <v>262</v>
      </c>
      <c r="C1" s="125" t="s">
        <v>236</v>
      </c>
      <c r="D1" s="125" t="s">
        <v>84</v>
      </c>
      <c r="E1" s="125" t="s">
        <v>125</v>
      </c>
      <c r="F1" s="125" t="s">
        <v>133</v>
      </c>
      <c r="G1" s="126" t="s">
        <v>433</v>
      </c>
      <c r="H1" s="125" t="s">
        <v>240</v>
      </c>
      <c r="I1" s="125" t="s">
        <v>237</v>
      </c>
      <c r="J1" s="125" t="s">
        <v>279</v>
      </c>
      <c r="K1" s="125" t="s">
        <v>241</v>
      </c>
      <c r="L1" s="125" t="s">
        <v>168</v>
      </c>
      <c r="M1" s="125" t="s">
        <v>176</v>
      </c>
      <c r="N1" s="257" t="s">
        <v>183</v>
      </c>
      <c r="O1" s="125" t="s">
        <v>263</v>
      </c>
      <c r="P1" s="125" t="s">
        <v>107</v>
      </c>
      <c r="Q1" s="127" t="s">
        <v>239</v>
      </c>
      <c r="R1" s="127" t="s">
        <v>238</v>
      </c>
    </row>
    <row r="2" spans="1:18" ht="15" thickBot="1">
      <c r="A2" s="253">
        <v>49350000</v>
      </c>
      <c r="B2" s="253">
        <v>291500</v>
      </c>
      <c r="C2" s="254">
        <v>5336960</v>
      </c>
      <c r="D2" s="253">
        <v>650743900</v>
      </c>
      <c r="E2" s="253">
        <v>224906</v>
      </c>
      <c r="F2" s="253">
        <v>120000</v>
      </c>
      <c r="G2" s="253">
        <v>450000000</v>
      </c>
      <c r="H2" s="253">
        <v>14936445</v>
      </c>
      <c r="I2" s="253">
        <v>15698</v>
      </c>
      <c r="J2" s="253">
        <v>56514000</v>
      </c>
      <c r="K2" s="253">
        <v>5000000</v>
      </c>
      <c r="L2" s="253">
        <v>470682</v>
      </c>
      <c r="M2" s="253">
        <v>29100000</v>
      </c>
      <c r="N2" s="253">
        <v>2000000</v>
      </c>
      <c r="O2" s="253">
        <v>2680000</v>
      </c>
      <c r="P2" s="253">
        <v>113029</v>
      </c>
      <c r="Q2" s="253">
        <v>4709538</v>
      </c>
      <c r="R2" s="253">
        <v>8620615</v>
      </c>
    </row>
    <row r="3" spans="1:18" ht="15" thickBot="1">
      <c r="A3" s="253">
        <v>306000</v>
      </c>
      <c r="B3" s="80"/>
      <c r="C3" s="254">
        <v>1997426</v>
      </c>
      <c r="D3" s="253">
        <v>322018</v>
      </c>
      <c r="E3" s="253">
        <v>245801</v>
      </c>
      <c r="F3" s="253">
        <v>111120</v>
      </c>
      <c r="G3" s="253">
        <v>350000000</v>
      </c>
      <c r="H3" s="80"/>
      <c r="I3" s="253">
        <v>15698</v>
      </c>
      <c r="J3" s="253">
        <v>70609000</v>
      </c>
      <c r="K3" s="80"/>
      <c r="L3" s="80"/>
      <c r="M3" s="80"/>
      <c r="N3" s="80"/>
      <c r="O3" s="80"/>
      <c r="P3" s="253">
        <v>113029</v>
      </c>
      <c r="Q3" s="80"/>
      <c r="R3" s="253">
        <v>4342571</v>
      </c>
    </row>
    <row r="4" spans="1:18" ht="15" thickBot="1">
      <c r="A4" s="253">
        <v>10000000</v>
      </c>
      <c r="B4" s="80"/>
      <c r="C4" s="254">
        <v>281363</v>
      </c>
      <c r="D4" s="254">
        <v>362270</v>
      </c>
      <c r="E4" s="253">
        <v>348569</v>
      </c>
      <c r="F4" s="253">
        <v>21424</v>
      </c>
      <c r="G4" s="253">
        <v>25660000</v>
      </c>
      <c r="H4" s="80"/>
      <c r="I4" s="253">
        <v>15698</v>
      </c>
      <c r="J4" s="253">
        <v>24400000</v>
      </c>
      <c r="K4" s="80"/>
      <c r="L4" s="80"/>
      <c r="M4" s="80"/>
      <c r="N4" s="80"/>
      <c r="O4" s="80"/>
      <c r="P4" s="253">
        <v>53600</v>
      </c>
      <c r="Q4" s="80"/>
      <c r="R4" s="253">
        <v>2395903</v>
      </c>
    </row>
    <row r="5" spans="1:18" ht="15" thickBot="1">
      <c r="A5" s="253">
        <v>8700000</v>
      </c>
      <c r="B5" s="80"/>
      <c r="C5" s="254">
        <v>4154000</v>
      </c>
      <c r="D5" s="253">
        <v>328300</v>
      </c>
      <c r="E5" s="253">
        <v>195235</v>
      </c>
      <c r="F5" s="253">
        <v>105590</v>
      </c>
      <c r="G5" s="253">
        <v>16340000</v>
      </c>
      <c r="H5" s="80"/>
      <c r="I5" s="253">
        <v>15698</v>
      </c>
      <c r="J5" s="253">
        <v>50000000</v>
      </c>
      <c r="K5" s="80"/>
      <c r="L5" s="80"/>
      <c r="M5" s="80"/>
      <c r="N5" s="80"/>
      <c r="O5" s="80"/>
      <c r="P5" s="80"/>
      <c r="Q5" s="80"/>
      <c r="R5" s="253">
        <v>1204660</v>
      </c>
    </row>
    <row r="6" spans="1:18" ht="15" thickBot="1">
      <c r="A6" s="253">
        <v>6230000</v>
      </c>
      <c r="B6" s="80"/>
      <c r="C6" s="254">
        <v>4690000</v>
      </c>
      <c r="D6" s="94"/>
      <c r="E6" s="253">
        <v>253480</v>
      </c>
      <c r="F6" s="253">
        <v>246493</v>
      </c>
      <c r="G6" s="253">
        <v>15000000</v>
      </c>
      <c r="H6" s="80"/>
      <c r="I6" s="253">
        <v>15698</v>
      </c>
      <c r="J6" s="253">
        <v>53377000</v>
      </c>
      <c r="K6" s="80"/>
      <c r="L6" s="80"/>
      <c r="M6" s="80"/>
      <c r="N6" s="80"/>
      <c r="O6" s="80"/>
      <c r="P6" s="80"/>
      <c r="Q6" s="80"/>
      <c r="R6" s="94"/>
    </row>
    <row r="7" spans="1:18" ht="15" thickBot="1">
      <c r="A7" s="253">
        <v>5800000</v>
      </c>
      <c r="B7" s="80"/>
      <c r="C7" s="255">
        <v>2012461</v>
      </c>
      <c r="D7" s="80"/>
      <c r="E7" s="253">
        <v>162269</v>
      </c>
      <c r="F7" s="253">
        <v>76000</v>
      </c>
      <c r="G7" s="253">
        <v>3000000</v>
      </c>
      <c r="H7" s="80"/>
      <c r="I7" s="94"/>
      <c r="J7" s="253">
        <v>200000000</v>
      </c>
      <c r="K7" s="80"/>
      <c r="L7" s="80"/>
      <c r="M7" s="80"/>
      <c r="N7" s="80"/>
      <c r="O7" s="80"/>
      <c r="P7" s="80"/>
      <c r="Q7" s="80"/>
      <c r="R7" s="80"/>
    </row>
    <row r="8" spans="1:18" ht="15" thickBot="1">
      <c r="A8" s="253">
        <v>4736000</v>
      </c>
      <c r="B8" s="80"/>
      <c r="C8" s="256">
        <v>9380000</v>
      </c>
      <c r="D8" s="80"/>
      <c r="E8" s="253">
        <v>116573</v>
      </c>
      <c r="F8" s="82"/>
      <c r="G8" s="253">
        <v>300750000</v>
      </c>
      <c r="H8" s="80"/>
      <c r="I8" s="94"/>
      <c r="J8" s="253">
        <v>15600000</v>
      </c>
      <c r="K8" s="80"/>
      <c r="L8" s="80"/>
      <c r="M8" s="80"/>
      <c r="N8" s="80"/>
      <c r="O8" s="80"/>
      <c r="P8" s="80"/>
      <c r="Q8" s="80"/>
      <c r="R8" s="80"/>
    </row>
    <row r="9" spans="1:18" ht="15" thickBot="1">
      <c r="A9" s="253">
        <v>25000000</v>
      </c>
      <c r="B9" s="80"/>
      <c r="C9" s="254">
        <v>12730000</v>
      </c>
      <c r="D9" s="80"/>
      <c r="E9" s="253">
        <v>132116</v>
      </c>
      <c r="F9" s="80"/>
      <c r="G9" s="253">
        <v>3600000</v>
      </c>
      <c r="H9" s="80"/>
      <c r="I9" s="94"/>
      <c r="J9" s="94"/>
      <c r="K9" s="80"/>
      <c r="L9" s="80"/>
      <c r="M9" s="80"/>
      <c r="N9" s="80"/>
      <c r="O9" s="80"/>
      <c r="P9" s="80"/>
      <c r="Q9" s="80"/>
      <c r="R9" s="80"/>
    </row>
    <row r="10" spans="1:18" ht="15" thickBot="1">
      <c r="A10" s="253">
        <v>15000000</v>
      </c>
      <c r="B10" s="80"/>
      <c r="C10" s="253">
        <v>402000</v>
      </c>
      <c r="D10" s="80"/>
      <c r="E10" s="82"/>
      <c r="F10" s="80"/>
      <c r="G10" s="196"/>
      <c r="H10" s="80"/>
      <c r="I10" s="94"/>
      <c r="J10" s="94"/>
      <c r="K10" s="80"/>
      <c r="L10" s="80"/>
      <c r="M10" s="80"/>
      <c r="N10" s="80"/>
      <c r="O10" s="80"/>
      <c r="P10" s="80"/>
      <c r="Q10" s="80"/>
      <c r="R10" s="80"/>
    </row>
    <row r="11" spans="1:18" ht="15" thickBot="1">
      <c r="A11" s="253">
        <v>1000000</v>
      </c>
      <c r="B11" s="80"/>
      <c r="C11" s="253">
        <v>9380000</v>
      </c>
      <c r="D11" s="80"/>
      <c r="E11" s="80"/>
      <c r="F11" s="80"/>
      <c r="G11" s="94"/>
      <c r="H11" s="80"/>
      <c r="I11" s="94"/>
      <c r="J11" s="94"/>
      <c r="K11" s="80"/>
      <c r="L11" s="80"/>
      <c r="M11" s="80"/>
      <c r="N11" s="80"/>
      <c r="O11" s="80"/>
      <c r="P11" s="80"/>
      <c r="Q11" s="80"/>
      <c r="R11" s="80"/>
    </row>
    <row r="12" spans="1:18" ht="15" thickBot="1">
      <c r="A12" s="253">
        <v>10500000</v>
      </c>
      <c r="B12" s="80"/>
      <c r="C12" s="253">
        <v>8040000</v>
      </c>
      <c r="D12" s="80"/>
      <c r="E12" s="80"/>
      <c r="F12" s="80"/>
      <c r="G12" s="94"/>
      <c r="H12" s="80"/>
      <c r="I12" s="94"/>
      <c r="J12" s="94"/>
      <c r="K12" s="80"/>
      <c r="L12" s="80"/>
      <c r="M12" s="80"/>
      <c r="N12" s="80"/>
      <c r="O12" s="80"/>
      <c r="P12" s="80"/>
      <c r="Q12" s="80"/>
      <c r="R12" s="80"/>
    </row>
    <row r="13" spans="1:18" ht="15" thickBot="1">
      <c r="A13" s="253">
        <v>5000000</v>
      </c>
      <c r="B13" s="80"/>
      <c r="C13" s="253">
        <v>6030000</v>
      </c>
      <c r="D13" s="80"/>
      <c r="E13" s="80"/>
      <c r="F13" s="80"/>
      <c r="G13" s="97"/>
      <c r="H13" s="80"/>
      <c r="I13" s="94"/>
      <c r="J13" s="94"/>
      <c r="K13" s="80"/>
      <c r="L13" s="80"/>
      <c r="M13" s="80"/>
      <c r="N13" s="80"/>
      <c r="O13" s="80"/>
      <c r="P13" s="80"/>
      <c r="Q13" s="80"/>
      <c r="R13" s="80"/>
    </row>
    <row r="14" spans="1:18" ht="15" thickBot="1">
      <c r="A14" s="253">
        <v>2707540</v>
      </c>
      <c r="B14" s="80"/>
      <c r="C14" s="253">
        <v>6700000</v>
      </c>
      <c r="D14" s="80"/>
      <c r="E14" s="80"/>
      <c r="F14" s="80"/>
      <c r="G14" s="80"/>
      <c r="H14" s="80"/>
      <c r="I14" s="82"/>
      <c r="J14" s="82"/>
      <c r="K14" s="80"/>
      <c r="L14" s="80"/>
      <c r="M14" s="80"/>
      <c r="N14" s="80"/>
      <c r="O14" s="80"/>
      <c r="P14" s="80"/>
      <c r="Q14" s="80"/>
      <c r="R14" s="80"/>
    </row>
    <row r="15" spans="1:18" ht="15" thickBot="1">
      <c r="A15" s="253">
        <v>4500000</v>
      </c>
      <c r="B15" s="80"/>
      <c r="C15" s="253">
        <v>8911000</v>
      </c>
      <c r="D15" s="80"/>
      <c r="E15" s="80"/>
      <c r="F15" s="80"/>
      <c r="G15" s="80"/>
      <c r="H15" s="80"/>
      <c r="I15" s="80"/>
      <c r="J15" s="80"/>
      <c r="K15" s="80"/>
      <c r="L15" s="80"/>
      <c r="M15" s="80"/>
      <c r="N15" s="80"/>
      <c r="O15" s="80"/>
      <c r="P15" s="80"/>
      <c r="Q15" s="80"/>
      <c r="R15" s="80"/>
    </row>
    <row r="16" spans="1:18" ht="15" thickBot="1">
      <c r="A16" s="253">
        <v>7118600</v>
      </c>
      <c r="B16" s="80"/>
      <c r="C16" s="253">
        <v>3216000</v>
      </c>
      <c r="D16" s="80"/>
      <c r="E16" s="80"/>
      <c r="F16" s="80"/>
      <c r="G16" s="80"/>
      <c r="H16" s="80"/>
      <c r="I16" s="80"/>
      <c r="J16" s="80"/>
      <c r="K16" s="80"/>
      <c r="L16" s="80"/>
      <c r="M16" s="80"/>
      <c r="N16" s="80"/>
      <c r="O16" s="80"/>
      <c r="P16" s="80"/>
      <c r="Q16" s="80"/>
      <c r="R16" s="80"/>
    </row>
    <row r="17" spans="1:19" ht="15" thickBot="1">
      <c r="A17" s="253">
        <v>909090</v>
      </c>
      <c r="B17" s="80"/>
      <c r="C17" s="253">
        <v>9514000</v>
      </c>
      <c r="D17" s="80"/>
      <c r="E17" s="80"/>
      <c r="F17" s="80"/>
      <c r="G17" s="80"/>
      <c r="H17" s="80"/>
      <c r="I17" s="80"/>
      <c r="J17" s="80"/>
      <c r="K17" s="80"/>
      <c r="L17" s="80"/>
      <c r="M17" s="80"/>
      <c r="N17" s="80"/>
      <c r="O17" s="80"/>
      <c r="P17" s="80"/>
      <c r="Q17" s="80"/>
      <c r="R17" s="80"/>
    </row>
    <row r="18" spans="1:19" ht="15" thickBot="1">
      <c r="A18" s="253">
        <v>3636360</v>
      </c>
      <c r="B18" s="80"/>
      <c r="C18" s="80"/>
      <c r="D18" s="80"/>
      <c r="E18" s="80"/>
      <c r="F18" s="80"/>
      <c r="G18" s="80"/>
      <c r="H18" s="80"/>
      <c r="I18" s="80"/>
      <c r="J18" s="80"/>
      <c r="K18" s="80"/>
      <c r="L18" s="80"/>
      <c r="M18" s="80"/>
      <c r="N18" s="80"/>
      <c r="O18" s="80"/>
      <c r="P18" s="80"/>
      <c r="Q18" s="80"/>
      <c r="R18" s="80"/>
    </row>
    <row r="19" spans="1:19" ht="15" thickBot="1">
      <c r="A19" s="253">
        <v>3016220</v>
      </c>
      <c r="B19" s="80"/>
      <c r="C19" s="80"/>
      <c r="D19" s="80"/>
      <c r="E19" s="80"/>
      <c r="F19" s="80"/>
      <c r="G19" s="80"/>
      <c r="H19" s="80"/>
      <c r="I19" s="80"/>
      <c r="J19" s="80"/>
      <c r="K19" s="80"/>
      <c r="L19" s="80"/>
      <c r="M19" s="80"/>
      <c r="N19" s="80"/>
      <c r="O19" s="80"/>
      <c r="P19" s="80"/>
      <c r="Q19" s="80"/>
      <c r="R19" s="80"/>
    </row>
    <row r="20" spans="1:19" ht="15" thickBot="1">
      <c r="A20" s="253">
        <v>4700000</v>
      </c>
      <c r="B20" s="80"/>
      <c r="C20" s="80"/>
      <c r="D20" s="80"/>
      <c r="E20" s="80"/>
      <c r="F20" s="80"/>
      <c r="G20" s="80"/>
      <c r="H20" s="80"/>
      <c r="I20" s="80"/>
      <c r="J20" s="80"/>
      <c r="K20" s="80"/>
      <c r="L20" s="80"/>
      <c r="M20" s="80"/>
      <c r="N20" s="80"/>
      <c r="O20" s="80"/>
      <c r="P20" s="80"/>
      <c r="Q20" s="80"/>
      <c r="R20" s="80"/>
    </row>
    <row r="21" spans="1:19" ht="15" thickBot="1">
      <c r="A21" s="253">
        <v>6550000</v>
      </c>
      <c r="B21" s="80"/>
      <c r="C21" s="80"/>
      <c r="D21" s="80"/>
      <c r="E21" s="80"/>
      <c r="F21" s="80"/>
      <c r="G21" s="80"/>
      <c r="H21" s="80"/>
      <c r="I21" s="80"/>
      <c r="J21" s="80"/>
      <c r="K21" s="80"/>
      <c r="L21" s="80"/>
      <c r="M21" s="80"/>
      <c r="N21" s="80"/>
      <c r="O21" s="80"/>
      <c r="P21" s="80"/>
      <c r="Q21" s="80"/>
      <c r="R21" s="80"/>
    </row>
    <row r="22" spans="1:19" ht="15" thickBot="1">
      <c r="A22" s="253">
        <v>20800000</v>
      </c>
      <c r="B22" s="80"/>
      <c r="C22" s="80"/>
      <c r="D22" s="80"/>
      <c r="E22" s="80"/>
      <c r="F22" s="80"/>
      <c r="G22" s="80"/>
      <c r="H22" s="80"/>
      <c r="I22" s="80"/>
      <c r="J22" s="80"/>
      <c r="K22" s="80"/>
      <c r="L22" s="80"/>
      <c r="M22" s="80"/>
      <c r="N22" s="80"/>
      <c r="O22" s="80"/>
      <c r="P22" s="80"/>
      <c r="Q22" s="80"/>
      <c r="R22" s="80"/>
    </row>
    <row r="23" spans="1:19" ht="15" thickBot="1">
      <c r="A23" s="253">
        <v>995000</v>
      </c>
      <c r="B23" s="80"/>
      <c r="C23" s="80"/>
      <c r="D23" s="80"/>
      <c r="E23" s="80"/>
      <c r="F23" s="80"/>
      <c r="G23" s="80"/>
      <c r="H23" s="80"/>
      <c r="I23" s="80"/>
      <c r="J23" s="80"/>
      <c r="K23" s="80"/>
      <c r="L23" s="80"/>
      <c r="M23" s="80"/>
      <c r="N23" s="80"/>
      <c r="O23" s="80"/>
      <c r="P23" s="80"/>
      <c r="Q23" s="80"/>
      <c r="R23" s="80"/>
    </row>
    <row r="24" spans="1:19" ht="15" thickBot="1">
      <c r="A24" s="253">
        <v>5000000</v>
      </c>
      <c r="B24" s="80"/>
      <c r="C24" s="80"/>
      <c r="D24" s="80"/>
      <c r="E24" s="80"/>
      <c r="F24" s="80"/>
      <c r="G24" s="80"/>
      <c r="H24" s="80"/>
      <c r="I24" s="80"/>
      <c r="J24" s="80"/>
      <c r="K24" s="80"/>
      <c r="L24" s="80"/>
      <c r="M24" s="80"/>
      <c r="N24" s="80"/>
      <c r="O24" s="80"/>
      <c r="P24" s="80"/>
      <c r="Q24" s="80"/>
      <c r="R24" s="80"/>
    </row>
    <row r="25" spans="1:19" ht="15" thickBot="1">
      <c r="A25" s="253">
        <v>1713640</v>
      </c>
      <c r="B25" s="80"/>
      <c r="C25" s="80"/>
      <c r="D25" s="80"/>
      <c r="E25" s="80"/>
      <c r="F25" s="80"/>
      <c r="G25" s="80"/>
      <c r="H25" s="80"/>
      <c r="I25" s="80"/>
      <c r="J25" s="80"/>
      <c r="K25" s="80"/>
      <c r="L25" s="80"/>
      <c r="M25" s="80"/>
      <c r="N25" s="80"/>
      <c r="O25" s="80"/>
      <c r="P25" s="80"/>
      <c r="Q25" s="80"/>
      <c r="R25" s="80"/>
    </row>
    <row r="26" spans="1:19" ht="15" thickBot="1">
      <c r="A26" s="253">
        <v>39520000</v>
      </c>
      <c r="B26" s="80"/>
      <c r="C26" s="82"/>
      <c r="D26" s="82"/>
      <c r="E26" s="82"/>
      <c r="F26" s="82"/>
      <c r="G26" s="80"/>
      <c r="H26" s="80"/>
      <c r="I26" s="82"/>
      <c r="J26" s="82"/>
      <c r="K26" s="80"/>
      <c r="L26" s="80"/>
      <c r="M26" s="80"/>
      <c r="N26" s="80"/>
      <c r="O26" s="80"/>
      <c r="P26" s="80"/>
      <c r="Q26" s="80"/>
      <c r="R26" s="80"/>
    </row>
    <row r="27" spans="1:19" ht="15" thickBot="1">
      <c r="A27" s="253">
        <v>6900000</v>
      </c>
      <c r="B27" s="80"/>
      <c r="C27" s="80"/>
      <c r="D27" s="80"/>
      <c r="E27" s="80"/>
      <c r="F27" s="80"/>
      <c r="G27" s="82"/>
      <c r="H27" s="80"/>
      <c r="I27" s="80"/>
      <c r="J27" s="82"/>
      <c r="K27" s="80"/>
      <c r="L27" s="80"/>
      <c r="M27" s="80"/>
      <c r="N27" s="80"/>
      <c r="O27" s="80"/>
      <c r="P27" s="80"/>
      <c r="Q27" s="80"/>
      <c r="R27" s="80"/>
      <c r="S27" s="194" t="s">
        <v>265</v>
      </c>
    </row>
    <row r="28" spans="1:19">
      <c r="A28" s="258">
        <f t="shared" ref="A28:R28" si="0">SUM(A2:A27)</f>
        <v>249688450</v>
      </c>
      <c r="B28" s="258">
        <f t="shared" si="0"/>
        <v>291500</v>
      </c>
      <c r="C28" s="258">
        <f t="shared" si="0"/>
        <v>92775210</v>
      </c>
      <c r="D28" s="258">
        <f t="shared" si="0"/>
        <v>651756488</v>
      </c>
      <c r="E28" s="258">
        <f t="shared" si="0"/>
        <v>1678949</v>
      </c>
      <c r="F28" s="258">
        <f t="shared" si="0"/>
        <v>680627</v>
      </c>
      <c r="G28" s="258">
        <f t="shared" si="0"/>
        <v>1164350000</v>
      </c>
      <c r="H28" s="258">
        <f t="shared" si="0"/>
        <v>14936445</v>
      </c>
      <c r="I28" s="258">
        <f t="shared" si="0"/>
        <v>78490</v>
      </c>
      <c r="J28" s="258">
        <f t="shared" si="0"/>
        <v>470500000</v>
      </c>
      <c r="K28" s="258">
        <f t="shared" si="0"/>
        <v>5000000</v>
      </c>
      <c r="L28" s="258">
        <f t="shared" si="0"/>
        <v>470682</v>
      </c>
      <c r="M28" s="258">
        <f t="shared" si="0"/>
        <v>29100000</v>
      </c>
      <c r="N28" s="258">
        <f t="shared" si="0"/>
        <v>2000000</v>
      </c>
      <c r="O28" s="258">
        <f t="shared" si="0"/>
        <v>2680000</v>
      </c>
      <c r="P28" s="258">
        <f t="shared" si="0"/>
        <v>279658</v>
      </c>
      <c r="Q28" s="258">
        <f t="shared" si="0"/>
        <v>4709538</v>
      </c>
      <c r="R28" s="258">
        <f t="shared" si="0"/>
        <v>16563749</v>
      </c>
      <c r="S28" s="195">
        <f>SUM(A28:R28)</f>
        <v>2707539786</v>
      </c>
    </row>
    <row r="31" spans="1:19">
      <c r="A31" s="32"/>
    </row>
    <row r="36" spans="1:1">
      <c r="A36" s="259"/>
    </row>
    <row r="37" spans="1:1">
      <c r="A37" s="32"/>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3"/>
  <sheetViews>
    <sheetView zoomScale="125" zoomScaleNormal="125" zoomScalePageLayoutView="125" workbookViewId="0">
      <pane ySplit="1" topLeftCell="A30" activePane="bottomLeft" state="frozen"/>
      <selection activeCell="F1" sqref="F1"/>
      <selection pane="bottomLeft" activeCell="B3" sqref="B3"/>
    </sheetView>
  </sheetViews>
  <sheetFormatPr baseColWidth="10" defaultRowHeight="14" x14ac:dyDescent="0"/>
  <cols>
    <col min="1" max="1" width="25" style="441" customWidth="1"/>
    <col min="2" max="2" width="25.6640625" style="338" customWidth="1"/>
    <col min="3" max="3" width="23.33203125" style="338" customWidth="1"/>
    <col min="4" max="4" width="24.33203125" style="338" customWidth="1"/>
    <col min="5" max="6" width="13.33203125" customWidth="1"/>
    <col min="7" max="7" width="17.6640625" style="86" customWidth="1"/>
    <col min="8" max="8" width="24.1640625" style="329" customWidth="1"/>
    <col min="9" max="9" width="21.83203125" customWidth="1"/>
    <col min="10" max="10" width="19.83203125" customWidth="1"/>
    <col min="11" max="11" width="26.1640625" customWidth="1"/>
    <col min="12" max="12" width="38" style="338" customWidth="1"/>
    <col min="19" max="19" width="13.33203125" customWidth="1"/>
    <col min="24" max="24" width="15.1640625" customWidth="1"/>
    <col min="40" max="40" width="15.33203125" customWidth="1"/>
    <col min="44" max="44" width="15.6640625" customWidth="1"/>
    <col min="45" max="45" width="18.1640625" customWidth="1"/>
    <col min="46" max="47" width="12" bestFit="1" customWidth="1"/>
  </cols>
  <sheetData>
    <row r="1" spans="1:47" ht="67" customHeight="1" thickBot="1">
      <c r="A1" s="429" t="s">
        <v>560</v>
      </c>
      <c r="B1" s="419" t="s">
        <v>561</v>
      </c>
      <c r="C1" s="419" t="s">
        <v>562</v>
      </c>
      <c r="D1" s="419" t="s">
        <v>563</v>
      </c>
      <c r="E1" s="314" t="s">
        <v>564</v>
      </c>
      <c r="F1" s="314" t="s">
        <v>552</v>
      </c>
      <c r="G1" s="314" t="s">
        <v>565</v>
      </c>
      <c r="H1" s="314" t="s">
        <v>566</v>
      </c>
      <c r="I1" s="314" t="s">
        <v>567</v>
      </c>
      <c r="J1" s="314" t="s">
        <v>568</v>
      </c>
      <c r="K1" s="314" t="s">
        <v>249</v>
      </c>
      <c r="L1" s="459" t="s">
        <v>569</v>
      </c>
      <c r="M1" s="24"/>
      <c r="N1" s="24"/>
      <c r="P1" s="283" t="s">
        <v>6</v>
      </c>
      <c r="Q1" s="22" t="s">
        <v>506</v>
      </c>
      <c r="R1" s="42" t="s">
        <v>52</v>
      </c>
      <c r="S1" s="115" t="s">
        <v>673</v>
      </c>
      <c r="T1" s="13" t="s">
        <v>507</v>
      </c>
      <c r="U1" s="43" t="s">
        <v>59</v>
      </c>
      <c r="V1" s="43" t="s">
        <v>628</v>
      </c>
      <c r="W1" s="44" t="s">
        <v>82</v>
      </c>
      <c r="X1" s="45" t="s">
        <v>89</v>
      </c>
      <c r="Y1" s="205" t="s">
        <v>105</v>
      </c>
      <c r="Z1" s="46" t="s">
        <v>111</v>
      </c>
      <c r="AA1" s="46" t="s">
        <v>131</v>
      </c>
      <c r="AB1" s="13" t="s">
        <v>498</v>
      </c>
      <c r="AC1" s="22" t="s">
        <v>499</v>
      </c>
      <c r="AD1" s="13" t="s">
        <v>500</v>
      </c>
      <c r="AE1" s="22" t="s">
        <v>501</v>
      </c>
      <c r="AF1" s="13" t="s">
        <v>502</v>
      </c>
      <c r="AG1" s="13" t="s">
        <v>503</v>
      </c>
      <c r="AH1" s="13" t="s">
        <v>504</v>
      </c>
      <c r="AI1" s="13" t="s">
        <v>505</v>
      </c>
      <c r="AJ1" s="22" t="s">
        <v>698</v>
      </c>
      <c r="AK1" s="47" t="s">
        <v>198</v>
      </c>
      <c r="AL1" s="48" t="s">
        <v>209</v>
      </c>
      <c r="AM1" s="48" t="s">
        <v>212</v>
      </c>
      <c r="AN1" s="209" t="s">
        <v>265</v>
      </c>
    </row>
    <row r="2" spans="1:47" ht="85" thickBot="1">
      <c r="A2" s="430" t="s">
        <v>707</v>
      </c>
      <c r="B2" s="442" t="s">
        <v>491</v>
      </c>
      <c r="C2" s="454" t="s">
        <v>193</v>
      </c>
      <c r="D2" s="420">
        <v>107200</v>
      </c>
      <c r="E2" s="152" t="s">
        <v>652</v>
      </c>
      <c r="F2" s="152" t="s">
        <v>551</v>
      </c>
      <c r="G2" s="333" t="s">
        <v>194</v>
      </c>
      <c r="H2" s="323" t="s">
        <v>30</v>
      </c>
      <c r="I2" s="112" t="s">
        <v>233</v>
      </c>
      <c r="J2" s="167" t="s">
        <v>373</v>
      </c>
      <c r="K2" s="112" t="s">
        <v>309</v>
      </c>
      <c r="L2" s="418" t="s">
        <v>653</v>
      </c>
      <c r="M2" s="25"/>
      <c r="N2" s="618" t="s">
        <v>227</v>
      </c>
      <c r="O2" s="29" t="s">
        <v>233</v>
      </c>
      <c r="P2" s="347">
        <v>9718669</v>
      </c>
      <c r="Q2" s="509"/>
      <c r="R2" s="509"/>
      <c r="S2" s="347">
        <v>400625000</v>
      </c>
      <c r="T2" s="509"/>
      <c r="U2" s="347">
        <v>32469063</v>
      </c>
      <c r="V2" s="348"/>
      <c r="W2" s="341">
        <v>650743900</v>
      </c>
      <c r="X2" s="506"/>
      <c r="Y2" s="509"/>
      <c r="Z2" s="509"/>
      <c r="AA2" s="509"/>
      <c r="AB2" s="509"/>
      <c r="AC2" s="511"/>
      <c r="AD2" s="509"/>
      <c r="AE2" s="509"/>
      <c r="AF2" s="509"/>
      <c r="AG2" s="509"/>
      <c r="AH2" s="509"/>
      <c r="AI2" s="509"/>
      <c r="AJ2" s="509"/>
      <c r="AK2" s="347">
        <v>446100000</v>
      </c>
      <c r="AL2" s="512"/>
      <c r="AM2" s="341">
        <v>2395903</v>
      </c>
      <c r="AN2" s="476">
        <f>SUM(P2:AM2)</f>
        <v>1542052535</v>
      </c>
      <c r="AO2" s="29" t="s">
        <v>233</v>
      </c>
      <c r="AP2" s="618" t="s">
        <v>227</v>
      </c>
      <c r="AQ2" s="61">
        <v>0.30710999999999999</v>
      </c>
      <c r="AR2" s="32"/>
      <c r="AS2" s="32"/>
    </row>
    <row r="3" spans="1:47" ht="61" thickBot="1">
      <c r="A3" s="430" t="s">
        <v>105</v>
      </c>
      <c r="B3" s="442" t="s">
        <v>467</v>
      </c>
      <c r="C3" s="454" t="s">
        <v>410</v>
      </c>
      <c r="D3" s="421">
        <v>113029</v>
      </c>
      <c r="E3" s="111" t="s">
        <v>8</v>
      </c>
      <c r="F3" s="111" t="s">
        <v>551</v>
      </c>
      <c r="G3" s="333" t="s">
        <v>107</v>
      </c>
      <c r="H3" s="327" t="s">
        <v>108</v>
      </c>
      <c r="I3" s="112" t="s">
        <v>320</v>
      </c>
      <c r="J3" s="167" t="s">
        <v>409</v>
      </c>
      <c r="K3" s="112" t="s">
        <v>312</v>
      </c>
      <c r="L3" s="460" t="s">
        <v>449</v>
      </c>
      <c r="M3" s="25"/>
      <c r="N3" s="618"/>
      <c r="O3" s="30" t="s">
        <v>225</v>
      </c>
      <c r="P3" s="348"/>
      <c r="Q3" s="509"/>
      <c r="R3" s="509"/>
      <c r="S3" s="509"/>
      <c r="T3" s="509"/>
      <c r="U3" s="512"/>
      <c r="V3" s="512"/>
      <c r="W3" s="509"/>
      <c r="X3" s="400"/>
      <c r="Y3" s="509"/>
      <c r="Z3" s="509"/>
      <c r="AA3" s="509"/>
      <c r="AB3" s="509"/>
      <c r="AC3" s="509"/>
      <c r="AD3" s="509"/>
      <c r="AE3" s="509"/>
      <c r="AF3" s="509"/>
      <c r="AG3" s="509"/>
      <c r="AH3" s="509"/>
      <c r="AI3" s="509"/>
      <c r="AJ3" s="509"/>
      <c r="AK3" s="509"/>
      <c r="AL3" s="512"/>
      <c r="AM3" s="509"/>
      <c r="AN3" s="476">
        <f>SUM(P3:AM3)</f>
        <v>0</v>
      </c>
      <c r="AO3" s="30" t="s">
        <v>225</v>
      </c>
      <c r="AP3" s="618"/>
      <c r="AQ3" s="497">
        <v>0</v>
      </c>
      <c r="AS3" s="32"/>
      <c r="AT3" s="32"/>
    </row>
    <row r="4" spans="1:47" ht="61" thickBot="1">
      <c r="A4" s="430" t="s">
        <v>105</v>
      </c>
      <c r="B4" s="442" t="s">
        <v>467</v>
      </c>
      <c r="C4" s="454" t="s">
        <v>109</v>
      </c>
      <c r="D4" s="420">
        <v>113029</v>
      </c>
      <c r="E4" s="111" t="s">
        <v>8</v>
      </c>
      <c r="F4" s="111" t="s">
        <v>551</v>
      </c>
      <c r="G4" s="333" t="s">
        <v>107</v>
      </c>
      <c r="H4" s="327" t="s">
        <v>406</v>
      </c>
      <c r="I4" s="112" t="s">
        <v>321</v>
      </c>
      <c r="J4" s="167" t="s">
        <v>408</v>
      </c>
      <c r="K4" s="112" t="s">
        <v>312</v>
      </c>
      <c r="L4" s="418" t="s">
        <v>449</v>
      </c>
      <c r="M4" s="25"/>
      <c r="N4" s="618"/>
      <c r="O4" s="31" t="s">
        <v>226</v>
      </c>
      <c r="P4" s="347">
        <v>2476691</v>
      </c>
      <c r="Q4" s="509"/>
      <c r="R4" s="509"/>
      <c r="S4" s="509"/>
      <c r="T4" s="509"/>
      <c r="U4" s="512"/>
      <c r="V4" s="512"/>
      <c r="W4" s="509"/>
      <c r="X4" s="513"/>
      <c r="Y4" s="509"/>
      <c r="Z4" s="509"/>
      <c r="AA4" s="509"/>
      <c r="AB4" s="509"/>
      <c r="AC4" s="509"/>
      <c r="AD4" s="509"/>
      <c r="AE4" s="509"/>
      <c r="AF4" s="509"/>
      <c r="AG4" s="509"/>
      <c r="AH4" s="509"/>
      <c r="AI4" s="509"/>
      <c r="AJ4" s="509"/>
      <c r="AK4" s="348"/>
      <c r="AL4" s="512"/>
      <c r="AM4" s="509"/>
      <c r="AN4" s="476">
        <f>SUM(P4:AM4)</f>
        <v>2476691</v>
      </c>
      <c r="AO4" s="31" t="s">
        <v>226</v>
      </c>
      <c r="AP4" s="618"/>
      <c r="AQ4" s="61">
        <v>4.8999999999999998E-4</v>
      </c>
      <c r="AS4" s="32"/>
      <c r="AT4" s="32"/>
    </row>
    <row r="5" spans="1:47" ht="61" thickBot="1">
      <c r="A5" s="430" t="s">
        <v>105</v>
      </c>
      <c r="B5" s="442" t="s">
        <v>467</v>
      </c>
      <c r="C5" s="454" t="s">
        <v>407</v>
      </c>
      <c r="D5" s="420">
        <v>113029</v>
      </c>
      <c r="E5" s="111" t="s">
        <v>8</v>
      </c>
      <c r="F5" s="111" t="s">
        <v>551</v>
      </c>
      <c r="G5" s="333" t="s">
        <v>107</v>
      </c>
      <c r="H5" s="327" t="s">
        <v>405</v>
      </c>
      <c r="I5" s="112" t="s">
        <v>326</v>
      </c>
      <c r="J5" s="167" t="s">
        <v>404</v>
      </c>
      <c r="K5" s="112" t="s">
        <v>312</v>
      </c>
      <c r="L5" s="461" t="s">
        <v>449</v>
      </c>
      <c r="M5" s="25"/>
      <c r="N5" s="619" t="s">
        <v>228</v>
      </c>
      <c r="O5" s="29" t="s">
        <v>233</v>
      </c>
      <c r="P5" s="341">
        <v>12000000</v>
      </c>
      <c r="Q5" s="509"/>
      <c r="R5" s="509"/>
      <c r="S5" s="341">
        <v>450000000</v>
      </c>
      <c r="T5" s="509"/>
      <c r="U5" s="507"/>
      <c r="V5" s="507">
        <v>2012461</v>
      </c>
      <c r="W5" s="342"/>
      <c r="X5" s="510"/>
      <c r="Y5" s="509"/>
      <c r="Z5" s="509"/>
      <c r="AA5" s="509"/>
      <c r="AB5" s="509"/>
      <c r="AC5" s="509"/>
      <c r="AD5" s="509"/>
      <c r="AE5" s="509"/>
      <c r="AF5" s="509"/>
      <c r="AG5" s="509"/>
      <c r="AH5" s="509"/>
      <c r="AI5" s="509"/>
      <c r="AJ5" s="509"/>
      <c r="AK5" s="509"/>
      <c r="AL5" s="512"/>
      <c r="AM5" s="348"/>
      <c r="AN5" s="476">
        <f>SUM(P5:AM5)</f>
        <v>464012461</v>
      </c>
      <c r="AO5" s="29" t="s">
        <v>233</v>
      </c>
      <c r="AP5" s="619" t="s">
        <v>228</v>
      </c>
      <c r="AQ5" s="61">
        <v>9.2410000000000006E-2</v>
      </c>
      <c r="AS5" s="32"/>
      <c r="AT5" s="32"/>
      <c r="AU5" s="32"/>
    </row>
    <row r="6" spans="1:47" ht="49" thickBot="1">
      <c r="A6" s="432" t="s">
        <v>84</v>
      </c>
      <c r="B6" s="444" t="s">
        <v>465</v>
      </c>
      <c r="C6" s="454" t="s">
        <v>83</v>
      </c>
      <c r="D6" s="420">
        <v>650743900</v>
      </c>
      <c r="E6" s="111" t="s">
        <v>572</v>
      </c>
      <c r="F6" s="111" t="s">
        <v>553</v>
      </c>
      <c r="G6" s="333" t="s">
        <v>84</v>
      </c>
      <c r="H6" s="323" t="s">
        <v>85</v>
      </c>
      <c r="I6" s="112" t="s">
        <v>233</v>
      </c>
      <c r="J6" s="177" t="s">
        <v>423</v>
      </c>
      <c r="K6" s="112" t="s">
        <v>309</v>
      </c>
      <c r="L6" s="418"/>
      <c r="M6" s="25"/>
      <c r="N6" s="619"/>
      <c r="O6" s="30" t="s">
        <v>225</v>
      </c>
      <c r="P6" s="509"/>
      <c r="Q6" s="509"/>
      <c r="R6" s="509"/>
      <c r="S6" s="509"/>
      <c r="T6" s="509"/>
      <c r="U6" s="509"/>
      <c r="V6" s="514"/>
      <c r="W6" s="514"/>
      <c r="X6" s="509"/>
      <c r="Y6" s="509"/>
      <c r="Z6" s="509"/>
      <c r="AA6" s="509"/>
      <c r="AB6" s="509"/>
      <c r="AC6" s="509"/>
      <c r="AD6" s="509"/>
      <c r="AE6" s="509"/>
      <c r="AF6" s="509"/>
      <c r="AG6" s="509"/>
      <c r="AH6" s="509"/>
      <c r="AI6" s="509"/>
      <c r="AJ6" s="509"/>
      <c r="AK6" s="509"/>
      <c r="AL6" s="512"/>
      <c r="AM6" s="348"/>
      <c r="AN6" s="476">
        <v>0</v>
      </c>
      <c r="AO6" s="30" t="s">
        <v>225</v>
      </c>
      <c r="AP6" s="619"/>
      <c r="AQ6" s="61">
        <v>0</v>
      </c>
      <c r="AS6" s="32"/>
    </row>
    <row r="7" spans="1:47" ht="73" thickBot="1">
      <c r="A7" s="433" t="s">
        <v>84</v>
      </c>
      <c r="B7" s="445" t="s">
        <v>467</v>
      </c>
      <c r="C7" s="455" t="s">
        <v>87</v>
      </c>
      <c r="D7" s="422">
        <v>362270</v>
      </c>
      <c r="E7" s="111" t="s">
        <v>573</v>
      </c>
      <c r="F7" s="111" t="s">
        <v>551</v>
      </c>
      <c r="G7" s="331" t="s">
        <v>84</v>
      </c>
      <c r="H7" s="325" t="s">
        <v>88</v>
      </c>
      <c r="I7" s="154" t="s">
        <v>233</v>
      </c>
      <c r="J7" s="177" t="s">
        <v>422</v>
      </c>
      <c r="K7" s="154" t="s">
        <v>309</v>
      </c>
      <c r="L7" s="462"/>
      <c r="M7" s="25"/>
      <c r="N7" s="619"/>
      <c r="O7" s="31" t="s">
        <v>226</v>
      </c>
      <c r="P7" s="509"/>
      <c r="Q7" s="509"/>
      <c r="R7" s="509"/>
      <c r="S7" s="509"/>
      <c r="T7" s="509"/>
      <c r="U7" s="348"/>
      <c r="V7" s="348"/>
      <c r="W7" s="509"/>
      <c r="X7" s="509"/>
      <c r="Y7" s="509"/>
      <c r="Z7" s="509"/>
      <c r="AA7" s="509"/>
      <c r="AB7" s="509"/>
      <c r="AC7" s="509"/>
      <c r="AD7" s="509"/>
      <c r="AE7" s="509"/>
      <c r="AF7" s="509"/>
      <c r="AG7" s="509"/>
      <c r="AH7" s="509"/>
      <c r="AI7" s="509"/>
      <c r="AJ7" s="509"/>
      <c r="AK7" s="509"/>
      <c r="AL7" s="512"/>
      <c r="AM7" s="509"/>
      <c r="AN7" s="476">
        <v>0</v>
      </c>
      <c r="AO7" s="31" t="s">
        <v>226</v>
      </c>
      <c r="AP7" s="619"/>
      <c r="AQ7" s="61">
        <v>0</v>
      </c>
      <c r="AU7" s="32"/>
    </row>
    <row r="8" spans="1:47" ht="109" thickBot="1">
      <c r="A8" s="433" t="s">
        <v>708</v>
      </c>
      <c r="B8" s="445" t="s">
        <v>491</v>
      </c>
      <c r="C8" s="454" t="s">
        <v>86</v>
      </c>
      <c r="D8" s="420">
        <v>322018</v>
      </c>
      <c r="E8" s="111" t="s">
        <v>530</v>
      </c>
      <c r="F8" s="111" t="s">
        <v>551</v>
      </c>
      <c r="G8" s="333" t="s">
        <v>84</v>
      </c>
      <c r="H8" s="323" t="s">
        <v>30</v>
      </c>
      <c r="I8" s="112" t="s">
        <v>316</v>
      </c>
      <c r="J8" s="167" t="s">
        <v>412</v>
      </c>
      <c r="K8" s="112" t="s">
        <v>309</v>
      </c>
      <c r="L8" s="418" t="s">
        <v>497</v>
      </c>
      <c r="M8" s="25"/>
      <c r="N8" s="620" t="s">
        <v>229</v>
      </c>
      <c r="O8" s="29" t="s">
        <v>233</v>
      </c>
      <c r="P8" s="347">
        <v>24019539</v>
      </c>
      <c r="Q8" s="509"/>
      <c r="R8" s="341">
        <v>291500</v>
      </c>
      <c r="S8" s="347">
        <v>2110015665</v>
      </c>
      <c r="T8" s="509"/>
      <c r="U8" s="348">
        <v>58012323</v>
      </c>
      <c r="V8" s="348"/>
      <c r="W8" s="342">
        <v>362270</v>
      </c>
      <c r="X8" s="606">
        <v>3215007</v>
      </c>
      <c r="Y8" s="509"/>
      <c r="Z8" s="509"/>
      <c r="AA8" s="509"/>
      <c r="AB8" s="509"/>
      <c r="AC8" s="509"/>
      <c r="AD8" s="509"/>
      <c r="AE8" s="509"/>
      <c r="AF8" s="509"/>
      <c r="AG8" s="509"/>
      <c r="AH8" s="509"/>
      <c r="AI8" s="509"/>
      <c r="AJ8" s="509"/>
      <c r="AK8" s="348">
        <v>24400000</v>
      </c>
      <c r="AL8" s="401">
        <v>4709538</v>
      </c>
      <c r="AM8" s="348">
        <v>9825275</v>
      </c>
      <c r="AN8" s="476">
        <f>SUM(P8:AM8)</f>
        <v>2234851117</v>
      </c>
      <c r="AO8" s="29" t="s">
        <v>233</v>
      </c>
      <c r="AP8" s="620" t="s">
        <v>229</v>
      </c>
      <c r="AQ8" s="61">
        <v>0.44518999999999997</v>
      </c>
      <c r="AS8" s="32"/>
      <c r="AT8" s="32"/>
    </row>
    <row r="9" spans="1:47" ht="61" thickBot="1">
      <c r="A9" s="434" t="s">
        <v>717</v>
      </c>
      <c r="B9" s="446" t="s">
        <v>491</v>
      </c>
      <c r="C9" s="532" t="s">
        <v>709</v>
      </c>
      <c r="D9" s="482">
        <v>15000000</v>
      </c>
      <c r="E9" s="483" t="s">
        <v>555</v>
      </c>
      <c r="F9" s="483" t="s">
        <v>554</v>
      </c>
      <c r="G9" s="534" t="s">
        <v>147</v>
      </c>
      <c r="H9" s="323" t="s">
        <v>333</v>
      </c>
      <c r="I9" s="483" t="s">
        <v>233</v>
      </c>
      <c r="J9" s="484" t="s">
        <v>693</v>
      </c>
      <c r="K9" s="483" t="s">
        <v>250</v>
      </c>
      <c r="L9" s="485" t="s">
        <v>529</v>
      </c>
      <c r="M9" s="25"/>
      <c r="N9" s="620"/>
      <c r="O9" s="30" t="s">
        <v>225</v>
      </c>
      <c r="P9" s="509"/>
      <c r="Q9" s="509"/>
      <c r="R9" s="509"/>
      <c r="S9" s="509"/>
      <c r="T9" s="509"/>
      <c r="U9" s="515"/>
      <c r="V9" s="515"/>
      <c r="W9" s="348"/>
      <c r="X9" s="606">
        <v>1447081</v>
      </c>
      <c r="Y9" s="348">
        <v>339087</v>
      </c>
      <c r="Z9" s="348">
        <v>78490</v>
      </c>
      <c r="AA9" s="348">
        <v>680627</v>
      </c>
      <c r="AB9" s="509"/>
      <c r="AC9" s="509"/>
      <c r="AD9" s="509"/>
      <c r="AE9" s="509"/>
      <c r="AF9" s="509"/>
      <c r="AG9" s="509"/>
      <c r="AH9" s="509"/>
      <c r="AI9" s="509"/>
      <c r="AJ9" s="509"/>
      <c r="AK9" s="509"/>
      <c r="AL9" s="512"/>
      <c r="AM9" s="341">
        <v>4342571</v>
      </c>
      <c r="AN9" s="476">
        <f>SUM(P9:AM9)</f>
        <v>6887856</v>
      </c>
      <c r="AO9" s="30" t="s">
        <v>225</v>
      </c>
      <c r="AP9" s="620"/>
      <c r="AQ9" s="61">
        <v>1.2099999999999999E-3</v>
      </c>
      <c r="AS9" s="32"/>
      <c r="AT9" s="32"/>
    </row>
    <row r="10" spans="1:47" ht="73" thickBot="1">
      <c r="A10" s="434" t="s">
        <v>717</v>
      </c>
      <c r="B10" s="446" t="s">
        <v>491</v>
      </c>
      <c r="C10" s="533" t="s">
        <v>710</v>
      </c>
      <c r="D10" s="422">
        <v>3000000</v>
      </c>
      <c r="E10" s="154" t="s">
        <v>8</v>
      </c>
      <c r="F10" s="154" t="s">
        <v>556</v>
      </c>
      <c r="G10" s="534" t="s">
        <v>147</v>
      </c>
      <c r="H10" s="488" t="s">
        <v>334</v>
      </c>
      <c r="I10" s="154" t="s">
        <v>233</v>
      </c>
      <c r="J10" s="177" t="s">
        <v>493</v>
      </c>
      <c r="K10" s="154" t="s">
        <v>250</v>
      </c>
      <c r="L10" s="462" t="s">
        <v>696</v>
      </c>
      <c r="M10" s="25"/>
      <c r="N10" s="620"/>
      <c r="O10" s="31" t="s">
        <v>226</v>
      </c>
      <c r="P10" s="516"/>
      <c r="Q10" s="517"/>
      <c r="R10" s="517"/>
      <c r="S10" s="517"/>
      <c r="T10" s="517"/>
      <c r="U10" s="517"/>
      <c r="V10" s="517"/>
      <c r="W10" s="517"/>
      <c r="X10" s="606">
        <v>238445</v>
      </c>
      <c r="Y10" s="517"/>
      <c r="Z10" s="517"/>
      <c r="AA10" s="517"/>
      <c r="AB10" s="517"/>
      <c r="AC10" s="517"/>
      <c r="AD10" s="517"/>
      <c r="AE10" s="517"/>
      <c r="AF10" s="517"/>
      <c r="AG10" s="517"/>
      <c r="AH10" s="517"/>
      <c r="AI10" s="517"/>
      <c r="AJ10" s="517"/>
      <c r="AK10" s="517"/>
      <c r="AL10" s="518"/>
      <c r="AM10" s="517"/>
      <c r="AN10" s="49">
        <v>238445</v>
      </c>
      <c r="AO10" s="31" t="s">
        <v>226</v>
      </c>
      <c r="AP10" s="620"/>
      <c r="AQ10" s="497">
        <v>4.0000000000000003E-5</v>
      </c>
      <c r="AS10" s="32"/>
      <c r="AT10" s="32"/>
    </row>
    <row r="11" spans="1:47" ht="49" thickBot="1">
      <c r="A11" s="434" t="s">
        <v>198</v>
      </c>
      <c r="B11" s="446" t="s">
        <v>465</v>
      </c>
      <c r="C11" s="454" t="s">
        <v>199</v>
      </c>
      <c r="D11" s="420">
        <v>56514000</v>
      </c>
      <c r="E11" s="111" t="s">
        <v>8</v>
      </c>
      <c r="F11" s="111" t="s">
        <v>557</v>
      </c>
      <c r="G11" s="333" t="s">
        <v>200</v>
      </c>
      <c r="H11" s="323" t="s">
        <v>201</v>
      </c>
      <c r="I11" s="112" t="s">
        <v>233</v>
      </c>
      <c r="J11" s="167" t="s">
        <v>389</v>
      </c>
      <c r="K11" s="112" t="s">
        <v>250</v>
      </c>
      <c r="L11" s="418" t="s">
        <v>694</v>
      </c>
      <c r="M11" s="25"/>
      <c r="N11" s="621" t="s">
        <v>491</v>
      </c>
      <c r="O11" s="29" t="s">
        <v>233</v>
      </c>
      <c r="P11" s="348"/>
      <c r="Q11" s="348">
        <v>1100000</v>
      </c>
      <c r="R11" s="509"/>
      <c r="S11" s="509"/>
      <c r="T11" s="348">
        <v>692750000</v>
      </c>
      <c r="U11" s="509"/>
      <c r="V11" s="509"/>
      <c r="W11" s="348"/>
      <c r="X11" s="509"/>
      <c r="Y11" s="341"/>
      <c r="Z11" s="509"/>
      <c r="AA11" s="509"/>
      <c r="AB11" s="341">
        <v>14936445</v>
      </c>
      <c r="AC11" s="348">
        <v>470682</v>
      </c>
      <c r="AD11" s="341">
        <v>5610000</v>
      </c>
      <c r="AE11" s="348"/>
      <c r="AF11" s="509"/>
      <c r="AG11" s="348">
        <v>2680000</v>
      </c>
      <c r="AH11" s="401">
        <v>107200</v>
      </c>
      <c r="AI11" s="341">
        <v>322018</v>
      </c>
      <c r="AJ11" s="506">
        <v>3800000</v>
      </c>
      <c r="AK11" s="519">
        <v>18000000</v>
      </c>
      <c r="AL11" s="509"/>
      <c r="AM11" s="509"/>
      <c r="AN11" s="343">
        <f>SUM(P11:AM11)</f>
        <v>739776345</v>
      </c>
      <c r="AO11" s="29" t="s">
        <v>224</v>
      </c>
      <c r="AP11" s="621" t="s">
        <v>491</v>
      </c>
      <c r="AQ11" s="61">
        <v>0.14732999999999999</v>
      </c>
      <c r="AS11" s="32"/>
      <c r="AT11" s="32"/>
      <c r="AU11" s="32"/>
    </row>
    <row r="12" spans="1:47" ht="73" thickBot="1">
      <c r="A12" s="434" t="s">
        <v>198</v>
      </c>
      <c r="B12" s="446" t="s">
        <v>465</v>
      </c>
      <c r="C12" s="454" t="s">
        <v>202</v>
      </c>
      <c r="D12" s="420">
        <v>70609000</v>
      </c>
      <c r="E12" s="111" t="s">
        <v>8</v>
      </c>
      <c r="F12" s="111" t="s">
        <v>558</v>
      </c>
      <c r="G12" s="333" t="s">
        <v>200</v>
      </c>
      <c r="H12" s="323" t="s">
        <v>711</v>
      </c>
      <c r="I12" s="112" t="s">
        <v>233</v>
      </c>
      <c r="J12" s="167" t="s">
        <v>413</v>
      </c>
      <c r="K12" s="112" t="s">
        <v>250</v>
      </c>
      <c r="L12" s="418" t="s">
        <v>694</v>
      </c>
      <c r="M12" s="156"/>
      <c r="N12" s="621"/>
      <c r="O12" s="30" t="s">
        <v>225</v>
      </c>
      <c r="P12" s="514"/>
      <c r="Q12" s="514"/>
      <c r="R12" s="514"/>
      <c r="S12" s="514"/>
      <c r="T12" s="514"/>
      <c r="U12" s="514"/>
      <c r="V12" s="514"/>
      <c r="W12" s="508"/>
      <c r="X12" s="514"/>
      <c r="Y12" s="514"/>
      <c r="Z12" s="514"/>
      <c r="AA12" s="514"/>
      <c r="AB12" s="514"/>
      <c r="AC12" s="514"/>
      <c r="AD12" s="514"/>
      <c r="AE12" s="514"/>
      <c r="AF12" s="514"/>
      <c r="AG12" s="514"/>
      <c r="AH12" s="514"/>
      <c r="AI12" s="520"/>
      <c r="AJ12" s="520"/>
      <c r="AK12" s="514"/>
      <c r="AL12" s="521"/>
      <c r="AM12" s="514"/>
      <c r="AN12" s="476">
        <v>0</v>
      </c>
      <c r="AO12" s="30" t="s">
        <v>225</v>
      </c>
      <c r="AP12" s="621"/>
      <c r="AQ12" s="61">
        <v>0</v>
      </c>
      <c r="AS12" s="32"/>
      <c r="AT12" s="32"/>
    </row>
    <row r="13" spans="1:47" ht="73" thickBot="1">
      <c r="A13" s="434" t="s">
        <v>198</v>
      </c>
      <c r="B13" s="446" t="s">
        <v>674</v>
      </c>
      <c r="C13" s="454" t="s">
        <v>203</v>
      </c>
      <c r="D13" s="420">
        <v>24400000</v>
      </c>
      <c r="E13" s="111" t="s">
        <v>8</v>
      </c>
      <c r="F13" s="111" t="s">
        <v>559</v>
      </c>
      <c r="G13" s="333" t="s">
        <v>200</v>
      </c>
      <c r="H13" s="323" t="s">
        <v>201</v>
      </c>
      <c r="I13" s="112" t="s">
        <v>233</v>
      </c>
      <c r="J13" s="167" t="s">
        <v>390</v>
      </c>
      <c r="K13" s="112" t="s">
        <v>250</v>
      </c>
      <c r="L13" s="418" t="s">
        <v>694</v>
      </c>
      <c r="M13" s="25"/>
      <c r="N13" s="621"/>
      <c r="O13" s="31" t="s">
        <v>226</v>
      </c>
      <c r="P13" s="348"/>
      <c r="Q13" s="509"/>
      <c r="R13" s="509"/>
      <c r="S13" s="509"/>
      <c r="T13" s="509"/>
      <c r="U13" s="509"/>
      <c r="V13" s="509"/>
      <c r="W13" s="348"/>
      <c r="X13" s="509"/>
      <c r="Y13" s="509"/>
      <c r="Z13" s="509"/>
      <c r="AA13" s="509"/>
      <c r="AB13" s="509"/>
      <c r="AC13" s="348"/>
      <c r="AD13" s="509"/>
      <c r="AE13" s="348">
        <v>29100000</v>
      </c>
      <c r="AF13" s="348">
        <v>2000000</v>
      </c>
      <c r="AG13" s="509"/>
      <c r="AH13" s="509"/>
      <c r="AI13" s="509"/>
      <c r="AJ13" s="509"/>
      <c r="AK13" s="509"/>
      <c r="AL13" s="512"/>
      <c r="AM13" s="509"/>
      <c r="AN13" s="476">
        <f>SUM(P13:AM13)</f>
        <v>31100000</v>
      </c>
      <c r="AO13" s="31" t="s">
        <v>226</v>
      </c>
      <c r="AP13" s="621"/>
      <c r="AQ13" s="61">
        <v>6.1900000000000002E-3</v>
      </c>
      <c r="AS13" s="32"/>
      <c r="AT13" s="32"/>
      <c r="AU13" s="32"/>
    </row>
    <row r="14" spans="1:47" ht="49" thickBot="1">
      <c r="A14" s="434" t="s">
        <v>198</v>
      </c>
      <c r="B14" s="446" t="s">
        <v>465</v>
      </c>
      <c r="C14" s="454" t="s">
        <v>204</v>
      </c>
      <c r="D14" s="420">
        <v>50000000</v>
      </c>
      <c r="E14" s="111" t="s">
        <v>8</v>
      </c>
      <c r="F14" s="111" t="s">
        <v>553</v>
      </c>
      <c r="G14" s="333" t="s">
        <v>200</v>
      </c>
      <c r="H14" s="323" t="s">
        <v>205</v>
      </c>
      <c r="I14" s="112" t="s">
        <v>233</v>
      </c>
      <c r="J14" s="167" t="s">
        <v>389</v>
      </c>
      <c r="K14" s="112" t="s">
        <v>250</v>
      </c>
      <c r="L14" s="418" t="s">
        <v>712</v>
      </c>
      <c r="M14" s="26"/>
      <c r="N14" s="52"/>
      <c r="O14" s="25"/>
      <c r="P14" s="285">
        <f>SUM(P2:P13)</f>
        <v>48214899</v>
      </c>
      <c r="Q14" s="285">
        <f>SUM(Q2:Q13)</f>
        <v>1100000</v>
      </c>
      <c r="R14" s="288">
        <f>SUM(R2:R13)</f>
        <v>291500</v>
      </c>
      <c r="S14" s="285">
        <f t="shared" ref="S14:AF14" si="0">SUM(S2:S13)</f>
        <v>2960640665</v>
      </c>
      <c r="T14" s="285">
        <f>SUM(T2:T13)</f>
        <v>692750000</v>
      </c>
      <c r="U14" s="285">
        <f t="shared" si="0"/>
        <v>90481386</v>
      </c>
      <c r="V14" s="405">
        <v>2012461</v>
      </c>
      <c r="W14" s="286">
        <f>SUM(W2:W13)</f>
        <v>651106170</v>
      </c>
      <c r="X14" s="285">
        <f>SUM(X2:X13)</f>
        <v>4900533</v>
      </c>
      <c r="Y14" s="289">
        <f t="shared" si="0"/>
        <v>339087</v>
      </c>
      <c r="Z14" s="285">
        <f t="shared" si="0"/>
        <v>78490</v>
      </c>
      <c r="AA14" s="285">
        <f t="shared" si="0"/>
        <v>680627</v>
      </c>
      <c r="AB14" s="285">
        <f t="shared" si="0"/>
        <v>14936445</v>
      </c>
      <c r="AC14" s="285">
        <f t="shared" si="0"/>
        <v>470682</v>
      </c>
      <c r="AD14" s="285">
        <f t="shared" si="0"/>
        <v>5610000</v>
      </c>
      <c r="AE14" s="285">
        <f t="shared" si="0"/>
        <v>29100000</v>
      </c>
      <c r="AF14" s="285">
        <f t="shared" si="0"/>
        <v>2000000</v>
      </c>
      <c r="AG14" s="286">
        <f>SUM(AG2:AG13)</f>
        <v>2680000</v>
      </c>
      <c r="AH14" s="286">
        <f>SUM(AH11:AH13)</f>
        <v>107200</v>
      </c>
      <c r="AI14" s="286">
        <f>SUM(AI11:AI13)</f>
        <v>322018</v>
      </c>
      <c r="AJ14" s="496">
        <f>SUM(AJ8:AJ13)</f>
        <v>3800000</v>
      </c>
      <c r="AK14" s="285">
        <f>SUM(AK2:AK13)</f>
        <v>488500000</v>
      </c>
      <c r="AL14" s="285">
        <f>SUM(AL2:AL13)</f>
        <v>4709538</v>
      </c>
      <c r="AM14" s="285">
        <f>SUM(AM2:AM13)</f>
        <v>16563749</v>
      </c>
      <c r="AN14" s="290">
        <f>SUM(P14:AM14)</f>
        <v>5021395450</v>
      </c>
      <c r="AO14" s="32"/>
      <c r="AQ14" s="208">
        <f>SUM(AQ2:AQ13)</f>
        <v>0.99997000000000003</v>
      </c>
      <c r="AS14" s="32"/>
      <c r="AU14" s="32"/>
    </row>
    <row r="15" spans="1:47" ht="85" thickBot="1">
      <c r="A15" s="434" t="s">
        <v>198</v>
      </c>
      <c r="B15" s="446" t="s">
        <v>465</v>
      </c>
      <c r="C15" s="454" t="s">
        <v>206</v>
      </c>
      <c r="D15" s="420">
        <v>53377000</v>
      </c>
      <c r="E15" s="111" t="s">
        <v>8</v>
      </c>
      <c r="F15" s="111" t="s">
        <v>551</v>
      </c>
      <c r="G15" s="333" t="s">
        <v>200</v>
      </c>
      <c r="H15" s="323" t="s">
        <v>205</v>
      </c>
      <c r="I15" s="112" t="s">
        <v>233</v>
      </c>
      <c r="J15" s="167" t="s">
        <v>392</v>
      </c>
      <c r="K15" s="112" t="s">
        <v>250</v>
      </c>
      <c r="L15" s="418" t="s">
        <v>694</v>
      </c>
      <c r="M15" s="158"/>
      <c r="N15" s="25"/>
      <c r="P15" s="53" t="s">
        <v>6</v>
      </c>
      <c r="Q15" s="22" t="s">
        <v>506</v>
      </c>
      <c r="R15" s="115" t="s">
        <v>52</v>
      </c>
      <c r="S15" s="54" t="s">
        <v>55</v>
      </c>
      <c r="T15" s="17" t="s">
        <v>507</v>
      </c>
      <c r="U15" s="55" t="s">
        <v>59</v>
      </c>
      <c r="V15" s="43" t="s">
        <v>628</v>
      </c>
      <c r="W15" s="56" t="s">
        <v>82</v>
      </c>
      <c r="X15" s="57" t="s">
        <v>89</v>
      </c>
      <c r="Y15" s="203" t="s">
        <v>105</v>
      </c>
      <c r="Z15" s="58" t="s">
        <v>111</v>
      </c>
      <c r="AA15" s="58" t="s">
        <v>131</v>
      </c>
      <c r="AB15" s="13" t="s">
        <v>498</v>
      </c>
      <c r="AC15" s="22" t="s">
        <v>499</v>
      </c>
      <c r="AD15" s="13" t="s">
        <v>500</v>
      </c>
      <c r="AE15" s="22" t="s">
        <v>501</v>
      </c>
      <c r="AF15" s="13" t="s">
        <v>502</v>
      </c>
      <c r="AG15" s="13" t="s">
        <v>503</v>
      </c>
      <c r="AH15" s="13" t="s">
        <v>504</v>
      </c>
      <c r="AI15" s="13" t="s">
        <v>505</v>
      </c>
      <c r="AJ15" s="13" t="s">
        <v>698</v>
      </c>
      <c r="AK15" s="59" t="s">
        <v>198</v>
      </c>
      <c r="AL15" s="60" t="s">
        <v>209</v>
      </c>
      <c r="AM15" s="60" t="s">
        <v>212</v>
      </c>
      <c r="AN15" s="32"/>
      <c r="AQ15" s="355"/>
    </row>
    <row r="16" spans="1:47" s="202" customFormat="1" ht="73" customHeight="1" thickBot="1">
      <c r="A16" s="434" t="s">
        <v>198</v>
      </c>
      <c r="B16" s="446" t="s">
        <v>465</v>
      </c>
      <c r="C16" s="454" t="s">
        <v>207</v>
      </c>
      <c r="D16" s="420">
        <v>200000000</v>
      </c>
      <c r="E16" s="111" t="s">
        <v>8</v>
      </c>
      <c r="F16" s="111" t="s">
        <v>553</v>
      </c>
      <c r="G16" s="333" t="s">
        <v>200</v>
      </c>
      <c r="H16" s="323" t="s">
        <v>230</v>
      </c>
      <c r="I16" s="112" t="s">
        <v>233</v>
      </c>
      <c r="J16" s="167" t="s">
        <v>393</v>
      </c>
      <c r="K16" s="112" t="s">
        <v>250</v>
      </c>
      <c r="L16" s="418" t="s">
        <v>712</v>
      </c>
      <c r="M16" s="479"/>
      <c r="N16" s="479"/>
      <c r="O16" s="25" t="s">
        <v>234</v>
      </c>
      <c r="P16" s="623">
        <v>49314899</v>
      </c>
      <c r="Q16" s="623"/>
      <c r="R16" s="284">
        <v>291500</v>
      </c>
      <c r="S16" s="624">
        <v>3653390665</v>
      </c>
      <c r="T16" s="627"/>
      <c r="U16" s="32">
        <v>90481386</v>
      </c>
      <c r="V16" s="406">
        <v>2012461</v>
      </c>
      <c r="W16" s="49">
        <v>651106170</v>
      </c>
      <c r="X16" s="572">
        <v>4900533</v>
      </c>
      <c r="Y16" s="141">
        <v>339087</v>
      </c>
      <c r="Z16" s="49">
        <v>78490</v>
      </c>
      <c r="AA16" s="49">
        <v>680627</v>
      </c>
      <c r="AB16" s="49">
        <v>14936445</v>
      </c>
      <c r="AC16" s="49">
        <v>470682</v>
      </c>
      <c r="AD16" s="49">
        <v>5610000</v>
      </c>
      <c r="AE16" s="49">
        <v>29100000</v>
      </c>
      <c r="AF16" s="49">
        <v>2000000</v>
      </c>
      <c r="AG16" s="49">
        <v>2680000</v>
      </c>
      <c r="AH16" s="49">
        <v>107200</v>
      </c>
      <c r="AI16" s="49">
        <v>322018</v>
      </c>
      <c r="AJ16" s="49">
        <v>3800000</v>
      </c>
      <c r="AK16" s="49">
        <v>488500000</v>
      </c>
      <c r="AL16" s="49">
        <v>4709538</v>
      </c>
      <c r="AM16" s="49">
        <v>16563749</v>
      </c>
      <c r="AN16" s="32"/>
    </row>
    <row r="17" spans="1:43" ht="73" thickBot="1">
      <c r="A17" s="434" t="s">
        <v>198</v>
      </c>
      <c r="B17" s="446" t="s">
        <v>465</v>
      </c>
      <c r="C17" s="454" t="s">
        <v>208</v>
      </c>
      <c r="D17" s="420">
        <v>15600000</v>
      </c>
      <c r="E17" s="111" t="s">
        <v>8</v>
      </c>
      <c r="F17" s="111" t="s">
        <v>551</v>
      </c>
      <c r="G17" s="333" t="s">
        <v>200</v>
      </c>
      <c r="H17" s="324" t="s">
        <v>527</v>
      </c>
      <c r="I17" s="112" t="s">
        <v>323</v>
      </c>
      <c r="J17" s="167" t="s">
        <v>394</v>
      </c>
      <c r="K17" s="112" t="s">
        <v>250</v>
      </c>
      <c r="L17" s="418"/>
      <c r="M17" s="26"/>
      <c r="N17" s="26"/>
      <c r="O17" s="25" t="s">
        <v>235</v>
      </c>
      <c r="P17" s="625">
        <v>9.8200000000000006E-3</v>
      </c>
      <c r="Q17" s="625"/>
      <c r="R17" s="61">
        <v>5.0000000000000002E-5</v>
      </c>
      <c r="S17" s="625">
        <v>0.72802999999999995</v>
      </c>
      <c r="T17" s="625"/>
      <c r="U17" s="61">
        <v>1.8030000000000001E-2</v>
      </c>
      <c r="V17" s="61">
        <v>4.0000000000000002E-4</v>
      </c>
      <c r="W17" s="61">
        <v>0.12973999999999999</v>
      </c>
      <c r="X17" s="573">
        <v>3.3399999999999999E-4</v>
      </c>
      <c r="Y17" s="204">
        <v>6.0000000000000002E-5</v>
      </c>
      <c r="Z17" s="497">
        <v>1.5E-5</v>
      </c>
      <c r="AA17" s="61">
        <v>1.35E-4</v>
      </c>
      <c r="AB17" s="61">
        <v>2.9759999999999999E-3</v>
      </c>
      <c r="AC17" s="61">
        <v>9.0000000000000006E-5</v>
      </c>
      <c r="AD17" s="61">
        <v>1.1100000000000001E-3</v>
      </c>
      <c r="AE17" s="61">
        <v>5.79E-3</v>
      </c>
      <c r="AF17" s="61">
        <v>3.9800000000000002E-4</v>
      </c>
      <c r="AG17" s="61">
        <v>5.3399999999999997E-4</v>
      </c>
      <c r="AH17" s="497">
        <v>2.0000000000000002E-5</v>
      </c>
      <c r="AI17" s="61">
        <v>6.0000000000000002E-5</v>
      </c>
      <c r="AJ17" s="61">
        <v>7.5699999999999997E-4</v>
      </c>
      <c r="AK17" s="61">
        <v>9.7339999999999996E-2</v>
      </c>
      <c r="AL17" s="61">
        <v>9.3800000000000003E-4</v>
      </c>
      <c r="AM17" s="61">
        <v>3.3E-3</v>
      </c>
      <c r="AN17" s="208">
        <f>SUM(P17:AM17)</f>
        <v>0.99992699999999979</v>
      </c>
    </row>
    <row r="18" spans="1:43" ht="25" thickBot="1">
      <c r="A18" s="430" t="s">
        <v>131</v>
      </c>
      <c r="B18" s="442" t="s">
        <v>467</v>
      </c>
      <c r="C18" s="454" t="s">
        <v>132</v>
      </c>
      <c r="D18" s="421">
        <v>120000</v>
      </c>
      <c r="E18" s="111" t="s">
        <v>8</v>
      </c>
      <c r="F18" s="111" t="s">
        <v>551</v>
      </c>
      <c r="G18" s="333" t="s">
        <v>133</v>
      </c>
      <c r="H18" s="327" t="s">
        <v>134</v>
      </c>
      <c r="I18" s="112" t="s">
        <v>330</v>
      </c>
      <c r="J18" s="184" t="s">
        <v>133</v>
      </c>
      <c r="K18" s="112" t="s">
        <v>250</v>
      </c>
      <c r="L18" s="418" t="s">
        <v>452</v>
      </c>
      <c r="M18" s="158"/>
      <c r="N18" s="25"/>
    </row>
    <row r="19" spans="1:43" ht="25" thickBot="1">
      <c r="A19" s="430" t="s">
        <v>131</v>
      </c>
      <c r="B19" s="442" t="s">
        <v>467</v>
      </c>
      <c r="C19" s="454" t="s">
        <v>135</v>
      </c>
      <c r="D19" s="420">
        <v>111120</v>
      </c>
      <c r="E19" s="111" t="s">
        <v>8</v>
      </c>
      <c r="F19" s="111" t="s">
        <v>551</v>
      </c>
      <c r="G19" s="333" t="s">
        <v>133</v>
      </c>
      <c r="H19" s="327" t="s">
        <v>136</v>
      </c>
      <c r="I19" s="112" t="s">
        <v>331</v>
      </c>
      <c r="J19" s="184" t="s">
        <v>133</v>
      </c>
      <c r="K19" s="112" t="s">
        <v>250</v>
      </c>
      <c r="L19" s="418" t="s">
        <v>452</v>
      </c>
      <c r="M19" s="26"/>
      <c r="N19" s="25"/>
    </row>
    <row r="20" spans="1:43" ht="25" thickBot="1">
      <c r="A20" s="430" t="s">
        <v>131</v>
      </c>
      <c r="B20" s="442" t="s">
        <v>467</v>
      </c>
      <c r="C20" s="454" t="s">
        <v>137</v>
      </c>
      <c r="D20" s="420">
        <v>21424</v>
      </c>
      <c r="E20" s="111" t="s">
        <v>8</v>
      </c>
      <c r="F20" s="111" t="s">
        <v>551</v>
      </c>
      <c r="G20" s="333" t="s">
        <v>133</v>
      </c>
      <c r="H20" s="327" t="s">
        <v>120</v>
      </c>
      <c r="I20" s="112" t="s">
        <v>325</v>
      </c>
      <c r="J20" s="184" t="s">
        <v>133</v>
      </c>
      <c r="K20" s="112" t="s">
        <v>250</v>
      </c>
      <c r="L20" s="418" t="s">
        <v>452</v>
      </c>
      <c r="M20" s="158"/>
      <c r="N20" s="25"/>
      <c r="P20" s="32"/>
      <c r="Q20" s="32"/>
      <c r="S20" s="32"/>
      <c r="Y20" s="202"/>
      <c r="AM20" s="32"/>
    </row>
    <row r="21" spans="1:43" ht="25" thickBot="1">
      <c r="A21" s="430" t="s">
        <v>131</v>
      </c>
      <c r="B21" s="442" t="s">
        <v>467</v>
      </c>
      <c r="C21" s="454" t="s">
        <v>138</v>
      </c>
      <c r="D21" s="420">
        <v>105590</v>
      </c>
      <c r="E21" s="111" t="s">
        <v>8</v>
      </c>
      <c r="F21" s="111" t="s">
        <v>551</v>
      </c>
      <c r="G21" s="333" t="s">
        <v>133</v>
      </c>
      <c r="H21" s="327" t="s">
        <v>139</v>
      </c>
      <c r="I21" s="112" t="s">
        <v>332</v>
      </c>
      <c r="J21" s="176" t="s">
        <v>133</v>
      </c>
      <c r="K21" s="112" t="s">
        <v>250</v>
      </c>
      <c r="L21" s="418" t="s">
        <v>452</v>
      </c>
      <c r="M21" s="26"/>
      <c r="N21" s="26"/>
      <c r="P21" s="32"/>
      <c r="S21" s="32"/>
      <c r="Y21" s="202"/>
    </row>
    <row r="22" spans="1:43" ht="37" thickBot="1">
      <c r="A22" s="430" t="s">
        <v>131</v>
      </c>
      <c r="B22" s="442" t="s">
        <v>467</v>
      </c>
      <c r="C22" s="454" t="s">
        <v>368</v>
      </c>
      <c r="D22" s="420">
        <v>246493</v>
      </c>
      <c r="E22" s="111" t="s">
        <v>8</v>
      </c>
      <c r="F22" s="111" t="s">
        <v>551</v>
      </c>
      <c r="G22" s="333" t="s">
        <v>372</v>
      </c>
      <c r="H22" s="327" t="s">
        <v>369</v>
      </c>
      <c r="I22" s="117" t="s">
        <v>370</v>
      </c>
      <c r="J22" s="176" t="s">
        <v>133</v>
      </c>
      <c r="K22" s="112" t="s">
        <v>309</v>
      </c>
      <c r="L22" s="418" t="s">
        <v>452</v>
      </c>
      <c r="M22" s="26"/>
      <c r="N22" s="26"/>
      <c r="P22" s="32"/>
      <c r="S22" s="32"/>
      <c r="Y22" s="202"/>
    </row>
    <row r="23" spans="1:43" ht="37" thickBot="1">
      <c r="A23" s="430" t="s">
        <v>131</v>
      </c>
      <c r="B23" s="442" t="s">
        <v>467</v>
      </c>
      <c r="C23" s="454" t="s">
        <v>371</v>
      </c>
      <c r="D23" s="420">
        <v>76000</v>
      </c>
      <c r="E23" s="111" t="s">
        <v>8</v>
      </c>
      <c r="F23" s="111" t="s">
        <v>551</v>
      </c>
      <c r="G23" s="333" t="s">
        <v>372</v>
      </c>
      <c r="H23" s="327" t="s">
        <v>369</v>
      </c>
      <c r="I23" s="117" t="s">
        <v>370</v>
      </c>
      <c r="J23" s="176" t="s">
        <v>133</v>
      </c>
      <c r="K23" s="112" t="s">
        <v>309</v>
      </c>
      <c r="L23" s="418" t="s">
        <v>452</v>
      </c>
      <c r="M23" s="26"/>
      <c r="N23" s="26"/>
      <c r="Y23" s="202"/>
    </row>
    <row r="24" spans="1:43" ht="49" thickBot="1">
      <c r="A24" s="435" t="s">
        <v>212</v>
      </c>
      <c r="B24" s="447" t="s">
        <v>467</v>
      </c>
      <c r="C24" s="454" t="s">
        <v>213</v>
      </c>
      <c r="D24" s="420">
        <v>8620615</v>
      </c>
      <c r="E24" s="111" t="s">
        <v>8</v>
      </c>
      <c r="F24" s="111" t="s">
        <v>570</v>
      </c>
      <c r="G24" s="333" t="s">
        <v>214</v>
      </c>
      <c r="H24" s="323" t="s">
        <v>215</v>
      </c>
      <c r="I24" s="112" t="s">
        <v>233</v>
      </c>
      <c r="J24" s="167" t="s">
        <v>397</v>
      </c>
      <c r="K24" s="112" t="s">
        <v>309</v>
      </c>
      <c r="L24" s="418"/>
      <c r="M24" s="26"/>
      <c r="N24" s="26"/>
      <c r="Y24" s="202"/>
    </row>
    <row r="25" spans="1:43" ht="37" thickBot="1">
      <c r="A25" s="435" t="s">
        <v>212</v>
      </c>
      <c r="B25" s="447" t="s">
        <v>467</v>
      </c>
      <c r="C25" s="454" t="s">
        <v>216</v>
      </c>
      <c r="D25" s="420">
        <v>4342571</v>
      </c>
      <c r="E25" s="111" t="s">
        <v>8</v>
      </c>
      <c r="F25" s="111" t="s">
        <v>570</v>
      </c>
      <c r="G25" s="333" t="s">
        <v>214</v>
      </c>
      <c r="H25" s="327" t="s">
        <v>217</v>
      </c>
      <c r="I25" s="112" t="s">
        <v>233</v>
      </c>
      <c r="J25" s="112" t="s">
        <v>571</v>
      </c>
      <c r="K25" s="112" t="s">
        <v>309</v>
      </c>
      <c r="L25" s="418"/>
      <c r="M25" s="26"/>
      <c r="N25" s="26"/>
      <c r="Y25" s="202"/>
    </row>
    <row r="26" spans="1:43" ht="37" thickBot="1">
      <c r="A26" s="435" t="s">
        <v>212</v>
      </c>
      <c r="B26" s="447" t="s">
        <v>465</v>
      </c>
      <c r="C26" s="454" t="s">
        <v>218</v>
      </c>
      <c r="D26" s="420">
        <v>2395903</v>
      </c>
      <c r="E26" s="111" t="s">
        <v>403</v>
      </c>
      <c r="F26" s="111" t="s">
        <v>570</v>
      </c>
      <c r="G26" s="333" t="s">
        <v>214</v>
      </c>
      <c r="H26" s="323" t="s">
        <v>219</v>
      </c>
      <c r="I26" s="112" t="s">
        <v>233</v>
      </c>
      <c r="J26" s="416" t="s">
        <v>399</v>
      </c>
      <c r="K26" s="112" t="s">
        <v>309</v>
      </c>
      <c r="L26" s="418"/>
      <c r="M26" s="26"/>
      <c r="N26" s="26"/>
      <c r="Y26" s="202"/>
    </row>
    <row r="27" spans="1:43" ht="49" thickBot="1">
      <c r="A27" s="435" t="s">
        <v>212</v>
      </c>
      <c r="B27" s="447" t="s">
        <v>467</v>
      </c>
      <c r="C27" s="454" t="s">
        <v>222</v>
      </c>
      <c r="D27" s="420">
        <v>1204660</v>
      </c>
      <c r="E27" s="111" t="s">
        <v>420</v>
      </c>
      <c r="F27" s="111" t="s">
        <v>570</v>
      </c>
      <c r="G27" s="333" t="s">
        <v>214</v>
      </c>
      <c r="H27" s="323" t="s">
        <v>223</v>
      </c>
      <c r="I27" s="112" t="s">
        <v>233</v>
      </c>
      <c r="J27" s="167" t="s">
        <v>419</v>
      </c>
      <c r="K27" s="112" t="s">
        <v>309</v>
      </c>
      <c r="L27" s="418"/>
      <c r="M27" s="26"/>
      <c r="N27" s="26"/>
      <c r="Y27" s="202"/>
    </row>
    <row r="28" spans="1:43" ht="203" customHeight="1" thickBot="1">
      <c r="A28" s="436" t="s">
        <v>6</v>
      </c>
      <c r="B28" s="448" t="s">
        <v>466</v>
      </c>
      <c r="C28" s="454" t="s">
        <v>641</v>
      </c>
      <c r="D28" s="417">
        <v>12000000</v>
      </c>
      <c r="E28" s="111" t="s">
        <v>8</v>
      </c>
      <c r="F28" s="111" t="s">
        <v>551</v>
      </c>
      <c r="G28" s="328" t="s">
        <v>9</v>
      </c>
      <c r="H28" s="323" t="s">
        <v>62</v>
      </c>
      <c r="I28" s="112" t="s">
        <v>233</v>
      </c>
      <c r="J28" s="210" t="s">
        <v>640</v>
      </c>
      <c r="K28" s="111" t="s">
        <v>310</v>
      </c>
      <c r="L28" s="463" t="s">
        <v>648</v>
      </c>
      <c r="M28" s="26"/>
      <c r="N28" s="26"/>
      <c r="Y28" s="202"/>
    </row>
    <row r="29" spans="1:43" ht="157" thickBot="1">
      <c r="A29" s="436" t="s">
        <v>6</v>
      </c>
      <c r="B29" s="448" t="s">
        <v>491</v>
      </c>
      <c r="C29" s="454" t="s">
        <v>642</v>
      </c>
      <c r="D29" s="426">
        <v>1100000</v>
      </c>
      <c r="E29" s="111" t="s">
        <v>8</v>
      </c>
      <c r="F29" s="111" t="s">
        <v>551</v>
      </c>
      <c r="G29" s="328" t="s">
        <v>9</v>
      </c>
      <c r="H29" s="323" t="s">
        <v>488</v>
      </c>
      <c r="I29" s="112" t="s">
        <v>233</v>
      </c>
      <c r="J29" s="210" t="s">
        <v>640</v>
      </c>
      <c r="K29" s="112" t="s">
        <v>252</v>
      </c>
      <c r="L29" s="418" t="s">
        <v>638</v>
      </c>
      <c r="M29" s="26"/>
      <c r="N29" s="26"/>
      <c r="Y29" s="202"/>
    </row>
    <row r="30" spans="1:43" ht="142" customHeight="1" thickBot="1">
      <c r="A30" s="436" t="s">
        <v>6</v>
      </c>
      <c r="B30" s="448" t="s">
        <v>674</v>
      </c>
      <c r="C30" s="535" t="s">
        <v>675</v>
      </c>
      <c r="D30" s="536">
        <v>10500000</v>
      </c>
      <c r="E30" s="537" t="s">
        <v>8</v>
      </c>
      <c r="F30" s="538" t="s">
        <v>553</v>
      </c>
      <c r="G30" s="539" t="s">
        <v>9</v>
      </c>
      <c r="H30" s="323" t="s">
        <v>676</v>
      </c>
      <c r="I30" s="112" t="s">
        <v>233</v>
      </c>
      <c r="J30" s="535" t="s">
        <v>677</v>
      </c>
      <c r="K30" s="541" t="s">
        <v>250</v>
      </c>
      <c r="L30" s="540" t="s">
        <v>699</v>
      </c>
      <c r="M30" s="26"/>
      <c r="N30" s="26"/>
      <c r="Y30" s="202"/>
    </row>
    <row r="31" spans="1:43" ht="145" thickBot="1">
      <c r="A31" s="436" t="s">
        <v>6</v>
      </c>
      <c r="B31" s="448" t="s">
        <v>674</v>
      </c>
      <c r="C31" s="454" t="s">
        <v>645</v>
      </c>
      <c r="D31" s="417">
        <v>999999</v>
      </c>
      <c r="E31" s="111" t="s">
        <v>8</v>
      </c>
      <c r="F31" s="111" t="s">
        <v>551</v>
      </c>
      <c r="G31" s="328" t="s">
        <v>9</v>
      </c>
      <c r="H31" s="323" t="s">
        <v>35</v>
      </c>
      <c r="I31" s="112" t="s">
        <v>233</v>
      </c>
      <c r="J31" s="210" t="s">
        <v>640</v>
      </c>
      <c r="K31" s="111" t="s">
        <v>252</v>
      </c>
      <c r="L31" s="487" t="s">
        <v>635</v>
      </c>
      <c r="M31" s="158"/>
      <c r="N31" s="158"/>
      <c r="O31" s="157"/>
      <c r="P31" s="157"/>
      <c r="Q31" s="157"/>
      <c r="R31" s="157"/>
      <c r="S31" s="157"/>
      <c r="T31" s="157"/>
      <c r="U31" s="157"/>
      <c r="V31" s="157"/>
      <c r="W31" s="157"/>
      <c r="X31" s="157"/>
      <c r="Y31" s="202"/>
      <c r="Z31" s="157"/>
      <c r="AA31" s="157"/>
      <c r="AB31" s="157"/>
      <c r="AC31" s="157"/>
      <c r="AD31" s="157"/>
      <c r="AE31" s="157"/>
      <c r="AF31" s="157"/>
      <c r="AG31" s="157"/>
      <c r="AH31" s="157"/>
      <c r="AI31" s="157"/>
      <c r="AJ31" s="157"/>
      <c r="AK31" s="157"/>
      <c r="AL31" s="157"/>
      <c r="AM31" s="157"/>
      <c r="AN31" s="157"/>
      <c r="AO31" s="157"/>
      <c r="AP31" s="157"/>
      <c r="AQ31" s="157"/>
    </row>
    <row r="32" spans="1:43" ht="133" thickBot="1">
      <c r="A32" s="436" t="s">
        <v>6</v>
      </c>
      <c r="B32" s="448" t="s">
        <v>467</v>
      </c>
      <c r="C32" s="454" t="s">
        <v>31</v>
      </c>
      <c r="D32" s="427">
        <v>3019540</v>
      </c>
      <c r="E32" s="111" t="s">
        <v>8</v>
      </c>
      <c r="F32" s="111" t="s">
        <v>551</v>
      </c>
      <c r="G32" s="328" t="s">
        <v>9</v>
      </c>
      <c r="H32" s="323" t="s">
        <v>12</v>
      </c>
      <c r="I32" s="112" t="s">
        <v>233</v>
      </c>
      <c r="J32" s="210" t="s">
        <v>640</v>
      </c>
      <c r="K32" s="111" t="s">
        <v>310</v>
      </c>
      <c r="L32" s="505" t="s">
        <v>649</v>
      </c>
      <c r="M32" s="26"/>
      <c r="N32" s="26"/>
      <c r="Y32" s="202"/>
    </row>
    <row r="33" spans="1:25" ht="145" thickBot="1">
      <c r="A33" s="436" t="s">
        <v>6</v>
      </c>
      <c r="B33" s="448" t="s">
        <v>467</v>
      </c>
      <c r="C33" s="454" t="s">
        <v>36</v>
      </c>
      <c r="D33" s="422">
        <v>4000000</v>
      </c>
      <c r="E33" s="111" t="s">
        <v>8</v>
      </c>
      <c r="F33" s="111" t="s">
        <v>551</v>
      </c>
      <c r="G33" s="328" t="s">
        <v>9</v>
      </c>
      <c r="H33" s="323" t="s">
        <v>37</v>
      </c>
      <c r="I33" s="112" t="s">
        <v>233</v>
      </c>
      <c r="J33" s="210" t="s">
        <v>640</v>
      </c>
      <c r="K33" s="111" t="s">
        <v>311</v>
      </c>
      <c r="L33" s="464" t="s">
        <v>650</v>
      </c>
      <c r="M33" s="26"/>
      <c r="N33" s="26"/>
      <c r="Y33" s="202"/>
    </row>
    <row r="34" spans="1:25" ht="145" thickBot="1">
      <c r="A34" s="436" t="s">
        <v>6</v>
      </c>
      <c r="B34" s="448" t="s">
        <v>467</v>
      </c>
      <c r="C34" s="454" t="s">
        <v>643</v>
      </c>
      <c r="D34" s="422">
        <v>5500000</v>
      </c>
      <c r="E34" s="111" t="s">
        <v>8</v>
      </c>
      <c r="F34" s="111" t="s">
        <v>551</v>
      </c>
      <c r="G34" s="328" t="s">
        <v>9</v>
      </c>
      <c r="H34" s="323" t="s">
        <v>49</v>
      </c>
      <c r="I34" s="112" t="s">
        <v>233</v>
      </c>
      <c r="J34" s="428" t="s">
        <v>640</v>
      </c>
      <c r="K34" s="112" t="s">
        <v>252</v>
      </c>
      <c r="L34" s="418" t="s">
        <v>637</v>
      </c>
      <c r="M34" s="26"/>
      <c r="N34" s="26"/>
      <c r="Y34" s="202"/>
    </row>
    <row r="35" spans="1:25" ht="193" thickBot="1">
      <c r="A35" s="436" t="s">
        <v>6</v>
      </c>
      <c r="B35" s="448" t="s">
        <v>465</v>
      </c>
      <c r="C35" s="454" t="s">
        <v>644</v>
      </c>
      <c r="D35" s="426">
        <v>1888209</v>
      </c>
      <c r="E35" s="111" t="s">
        <v>8</v>
      </c>
      <c r="F35" s="111" t="s">
        <v>551</v>
      </c>
      <c r="G35" s="328" t="s">
        <v>9</v>
      </c>
      <c r="H35" s="323" t="s">
        <v>489</v>
      </c>
      <c r="I35" s="112" t="s">
        <v>233</v>
      </c>
      <c r="J35" s="428" t="s">
        <v>640</v>
      </c>
      <c r="K35" s="111" t="s">
        <v>252</v>
      </c>
      <c r="L35" s="486" t="s">
        <v>636</v>
      </c>
      <c r="M35" s="26"/>
      <c r="N35" s="26"/>
      <c r="Y35" s="202"/>
    </row>
    <row r="36" spans="1:25" ht="139" customHeight="1" thickBot="1">
      <c r="A36" s="436" t="s">
        <v>6</v>
      </c>
      <c r="B36" s="448" t="s">
        <v>465</v>
      </c>
      <c r="C36" s="454" t="s">
        <v>700</v>
      </c>
      <c r="D36" s="504">
        <v>7830460</v>
      </c>
      <c r="E36" s="111" t="s">
        <v>8</v>
      </c>
      <c r="F36" s="111" t="s">
        <v>551</v>
      </c>
      <c r="G36" s="328" t="s">
        <v>9</v>
      </c>
      <c r="H36" s="323" t="s">
        <v>22</v>
      </c>
      <c r="I36" s="112" t="s">
        <v>233</v>
      </c>
      <c r="J36" s="210" t="s">
        <v>640</v>
      </c>
      <c r="K36" s="111" t="s">
        <v>310</v>
      </c>
      <c r="L36" s="505" t="s">
        <v>701</v>
      </c>
      <c r="M36" s="26"/>
      <c r="N36" s="26"/>
      <c r="Y36" s="202"/>
    </row>
    <row r="37" spans="1:25" ht="156" customHeight="1" thickBot="1">
      <c r="A37" s="436" t="s">
        <v>6</v>
      </c>
      <c r="B37" s="448" t="s">
        <v>465</v>
      </c>
      <c r="C37" s="454" t="s">
        <v>646</v>
      </c>
      <c r="D37" s="160">
        <v>2476691</v>
      </c>
      <c r="E37" s="111" t="s">
        <v>8</v>
      </c>
      <c r="F37" s="111" t="s">
        <v>551</v>
      </c>
      <c r="G37" s="328" t="s">
        <v>9</v>
      </c>
      <c r="H37" s="324" t="s">
        <v>51</v>
      </c>
      <c r="I37" s="112" t="s">
        <v>233</v>
      </c>
      <c r="J37" s="428" t="s">
        <v>640</v>
      </c>
      <c r="K37" s="112" t="s">
        <v>311</v>
      </c>
      <c r="L37" s="418" t="s">
        <v>639</v>
      </c>
      <c r="M37" s="26"/>
      <c r="N37" s="26"/>
      <c r="Y37" s="202"/>
    </row>
    <row r="38" spans="1:25" ht="86" customHeight="1" thickBot="1">
      <c r="A38" s="437" t="s">
        <v>236</v>
      </c>
      <c r="B38" s="449" t="s">
        <v>467</v>
      </c>
      <c r="C38" s="455" t="s">
        <v>336</v>
      </c>
      <c r="D38" s="422">
        <v>5336960</v>
      </c>
      <c r="E38" s="152" t="s">
        <v>8</v>
      </c>
      <c r="F38" s="152" t="s">
        <v>551</v>
      </c>
      <c r="G38" s="330" t="s">
        <v>61</v>
      </c>
      <c r="H38" s="325" t="s">
        <v>62</v>
      </c>
      <c r="I38" s="154" t="s">
        <v>337</v>
      </c>
      <c r="J38" s="181" t="s">
        <v>475</v>
      </c>
      <c r="K38" s="154" t="s">
        <v>250</v>
      </c>
      <c r="L38" s="565"/>
      <c r="M38" s="26"/>
      <c r="N38" s="26"/>
      <c r="Y38" s="202"/>
    </row>
    <row r="39" spans="1:25" ht="49" thickBot="1">
      <c r="A39" s="437" t="s">
        <v>236</v>
      </c>
      <c r="B39" s="449" t="s">
        <v>465</v>
      </c>
      <c r="C39" s="455" t="s">
        <v>63</v>
      </c>
      <c r="D39" s="422">
        <v>1997426</v>
      </c>
      <c r="E39" s="152" t="s">
        <v>8</v>
      </c>
      <c r="F39" s="152" t="s">
        <v>551</v>
      </c>
      <c r="G39" s="330" t="s">
        <v>64</v>
      </c>
      <c r="H39" s="325" t="s">
        <v>62</v>
      </c>
      <c r="I39" s="154" t="s">
        <v>396</v>
      </c>
      <c r="J39" s="181" t="s">
        <v>476</v>
      </c>
      <c r="K39" s="154" t="s">
        <v>309</v>
      </c>
      <c r="L39" s="462"/>
      <c r="M39" s="26"/>
      <c r="N39" s="26"/>
      <c r="Y39" s="202"/>
    </row>
    <row r="40" spans="1:25" ht="145" thickBot="1">
      <c r="A40" s="437" t="s">
        <v>236</v>
      </c>
      <c r="B40" s="449" t="s">
        <v>465</v>
      </c>
      <c r="C40" s="455" t="s">
        <v>68</v>
      </c>
      <c r="D40" s="422">
        <v>4154000</v>
      </c>
      <c r="E40" s="152" t="s">
        <v>363</v>
      </c>
      <c r="F40" s="152" t="s">
        <v>551</v>
      </c>
      <c r="G40" s="331" t="s">
        <v>69</v>
      </c>
      <c r="H40" s="325" t="s">
        <v>70</v>
      </c>
      <c r="I40" s="154" t="s">
        <v>233</v>
      </c>
      <c r="J40" s="177" t="s">
        <v>688</v>
      </c>
      <c r="K40" s="154" t="s">
        <v>309</v>
      </c>
      <c r="L40" s="462"/>
      <c r="M40" s="26"/>
      <c r="N40" s="26"/>
      <c r="Y40" s="202"/>
    </row>
    <row r="41" spans="1:25" ht="85" thickBot="1">
      <c r="A41" s="437" t="s">
        <v>236</v>
      </c>
      <c r="B41" s="449" t="s">
        <v>465</v>
      </c>
      <c r="C41" s="455" t="s">
        <v>71</v>
      </c>
      <c r="D41" s="422">
        <v>4690000</v>
      </c>
      <c r="E41" s="152" t="s">
        <v>362</v>
      </c>
      <c r="F41" s="152" t="s">
        <v>551</v>
      </c>
      <c r="G41" s="331" t="s">
        <v>61</v>
      </c>
      <c r="H41" s="325" t="s">
        <v>72</v>
      </c>
      <c r="I41" s="154" t="s">
        <v>233</v>
      </c>
      <c r="J41" s="177" t="s">
        <v>342</v>
      </c>
      <c r="K41" s="154" t="s">
        <v>250</v>
      </c>
      <c r="L41" s="462"/>
      <c r="M41" s="26"/>
      <c r="N41" s="26"/>
      <c r="Y41" s="202"/>
    </row>
    <row r="42" spans="1:25" ht="49" thickBot="1">
      <c r="A42" s="437" t="s">
        <v>236</v>
      </c>
      <c r="B42" s="449" t="s">
        <v>465</v>
      </c>
      <c r="C42" s="455" t="s">
        <v>76</v>
      </c>
      <c r="D42" s="422">
        <v>9380000</v>
      </c>
      <c r="E42" s="152" t="s">
        <v>356</v>
      </c>
      <c r="F42" s="152" t="s">
        <v>551</v>
      </c>
      <c r="G42" s="331" t="s">
        <v>77</v>
      </c>
      <c r="H42" s="325" t="s">
        <v>78</v>
      </c>
      <c r="I42" s="154" t="s">
        <v>233</v>
      </c>
      <c r="J42" s="177" t="s">
        <v>338</v>
      </c>
      <c r="K42" s="154" t="s">
        <v>250</v>
      </c>
      <c r="L42" s="462"/>
      <c r="M42" s="26"/>
      <c r="N42" s="26"/>
      <c r="Y42" s="202"/>
    </row>
    <row r="43" spans="1:25" ht="85" thickBot="1">
      <c r="A43" s="437" t="s">
        <v>236</v>
      </c>
      <c r="B43" s="449" t="s">
        <v>467</v>
      </c>
      <c r="C43" s="455" t="s">
        <v>79</v>
      </c>
      <c r="D43" s="422">
        <v>12730000</v>
      </c>
      <c r="E43" s="152" t="s">
        <v>358</v>
      </c>
      <c r="F43" s="152" t="s">
        <v>551</v>
      </c>
      <c r="G43" s="331" t="s">
        <v>80</v>
      </c>
      <c r="H43" s="325" t="s">
        <v>81</v>
      </c>
      <c r="I43" s="154" t="s">
        <v>341</v>
      </c>
      <c r="J43" s="177" t="s">
        <v>340</v>
      </c>
      <c r="K43" s="154" t="s">
        <v>250</v>
      </c>
      <c r="L43" s="462"/>
      <c r="M43" s="26"/>
      <c r="N43" s="26"/>
      <c r="Y43" s="202"/>
    </row>
    <row r="44" spans="1:25" ht="49" thickBot="1">
      <c r="A44" s="437" t="s">
        <v>236</v>
      </c>
      <c r="B44" s="442" t="s">
        <v>465</v>
      </c>
      <c r="C44" s="456" t="s">
        <v>344</v>
      </c>
      <c r="D44" s="423">
        <v>402000</v>
      </c>
      <c r="E44" s="152" t="s">
        <v>357</v>
      </c>
      <c r="F44" s="152" t="s">
        <v>551</v>
      </c>
      <c r="G44" s="332" t="s">
        <v>345</v>
      </c>
      <c r="H44" s="326" t="s">
        <v>54</v>
      </c>
      <c r="I44" s="164" t="s">
        <v>233</v>
      </c>
      <c r="J44" s="178" t="s">
        <v>348</v>
      </c>
      <c r="K44" s="170" t="s">
        <v>250</v>
      </c>
      <c r="L44" s="465"/>
      <c r="M44" s="26"/>
      <c r="N44" s="26"/>
      <c r="Y44" s="202"/>
    </row>
    <row r="45" spans="1:25" ht="61" thickBot="1">
      <c r="A45" s="437" t="s">
        <v>236</v>
      </c>
      <c r="B45" s="449" t="s">
        <v>467</v>
      </c>
      <c r="C45" s="456" t="s">
        <v>454</v>
      </c>
      <c r="D45" s="423">
        <v>9380000</v>
      </c>
      <c r="E45" s="152" t="s">
        <v>356</v>
      </c>
      <c r="F45" s="152" t="s">
        <v>551</v>
      </c>
      <c r="G45" s="332" t="s">
        <v>236</v>
      </c>
      <c r="H45" s="326" t="s">
        <v>346</v>
      </c>
      <c r="I45" s="164" t="s">
        <v>337</v>
      </c>
      <c r="J45" s="178" t="s">
        <v>349</v>
      </c>
      <c r="K45" s="170" t="s">
        <v>250</v>
      </c>
      <c r="L45" s="465"/>
      <c r="M45" s="26"/>
      <c r="N45" s="26"/>
      <c r="Y45" s="202"/>
    </row>
    <row r="46" spans="1:25" ht="49" thickBot="1">
      <c r="A46" s="437" t="s">
        <v>236</v>
      </c>
      <c r="B46" s="449" t="s">
        <v>467</v>
      </c>
      <c r="C46" s="456" t="s">
        <v>455</v>
      </c>
      <c r="D46" s="423">
        <v>8040000</v>
      </c>
      <c r="E46" s="152" t="s">
        <v>355</v>
      </c>
      <c r="F46" s="152" t="s">
        <v>551</v>
      </c>
      <c r="G46" s="332" t="s">
        <v>236</v>
      </c>
      <c r="H46" s="326" t="s">
        <v>346</v>
      </c>
      <c r="I46" s="164" t="s">
        <v>233</v>
      </c>
      <c r="J46" s="178" t="s">
        <v>350</v>
      </c>
      <c r="K46" s="171" t="s">
        <v>250</v>
      </c>
      <c r="L46" s="466"/>
      <c r="M46" s="26"/>
      <c r="N46" s="26"/>
      <c r="Y46" s="202"/>
    </row>
    <row r="47" spans="1:25" ht="49" thickBot="1">
      <c r="A47" s="437" t="s">
        <v>236</v>
      </c>
      <c r="B47" s="449" t="s">
        <v>467</v>
      </c>
      <c r="C47" s="456" t="s">
        <v>458</v>
      </c>
      <c r="D47" s="423">
        <v>6030000</v>
      </c>
      <c r="E47" s="152" t="s">
        <v>354</v>
      </c>
      <c r="F47" s="152" t="s">
        <v>551</v>
      </c>
      <c r="G47" s="332" t="s">
        <v>236</v>
      </c>
      <c r="H47" s="326" t="s">
        <v>62</v>
      </c>
      <c r="I47" s="164" t="s">
        <v>233</v>
      </c>
      <c r="J47" s="178" t="s">
        <v>350</v>
      </c>
      <c r="K47" s="172" t="s">
        <v>250</v>
      </c>
      <c r="L47" s="467"/>
      <c r="M47" s="26"/>
      <c r="N47" s="26"/>
      <c r="Y47" s="202"/>
    </row>
    <row r="48" spans="1:25" ht="49" thickBot="1">
      <c r="A48" s="437" t="s">
        <v>236</v>
      </c>
      <c r="B48" s="449" t="s">
        <v>467</v>
      </c>
      <c r="C48" s="456" t="s">
        <v>456</v>
      </c>
      <c r="D48" s="423">
        <v>6700000</v>
      </c>
      <c r="E48" s="152" t="s">
        <v>353</v>
      </c>
      <c r="F48" s="152" t="s">
        <v>551</v>
      </c>
      <c r="G48" s="332" t="s">
        <v>236</v>
      </c>
      <c r="H48" s="326" t="s">
        <v>62</v>
      </c>
      <c r="I48" s="164" t="s">
        <v>352</v>
      </c>
      <c r="J48" s="178" t="s">
        <v>364</v>
      </c>
      <c r="K48" s="172" t="s">
        <v>250</v>
      </c>
      <c r="L48" s="467"/>
      <c r="M48" s="26"/>
      <c r="N48" s="26"/>
      <c r="Y48" s="202"/>
    </row>
    <row r="49" spans="1:25" ht="74" thickBot="1">
      <c r="A49" s="437" t="s">
        <v>236</v>
      </c>
      <c r="B49" s="442" t="s">
        <v>465</v>
      </c>
      <c r="C49" s="456" t="s">
        <v>457</v>
      </c>
      <c r="D49" s="423">
        <v>8911000</v>
      </c>
      <c r="E49" s="152" t="s">
        <v>359</v>
      </c>
      <c r="F49" s="152" t="s">
        <v>551</v>
      </c>
      <c r="G49" s="332" t="s">
        <v>236</v>
      </c>
      <c r="H49" s="323" t="s">
        <v>22</v>
      </c>
      <c r="I49" s="164" t="s">
        <v>233</v>
      </c>
      <c r="J49" s="354" t="s">
        <v>436</v>
      </c>
      <c r="K49" s="172" t="s">
        <v>309</v>
      </c>
      <c r="L49" s="467"/>
      <c r="M49" s="26"/>
      <c r="N49" s="26"/>
      <c r="Y49" s="202"/>
    </row>
    <row r="50" spans="1:25" ht="49" thickBot="1">
      <c r="A50" s="437" t="s">
        <v>236</v>
      </c>
      <c r="B50" s="442" t="s">
        <v>465</v>
      </c>
      <c r="C50" s="456" t="s">
        <v>459</v>
      </c>
      <c r="D50" s="423">
        <v>3216000</v>
      </c>
      <c r="E50" s="152" t="s">
        <v>360</v>
      </c>
      <c r="F50" s="152" t="s">
        <v>551</v>
      </c>
      <c r="G50" s="332" t="s">
        <v>236</v>
      </c>
      <c r="H50" s="323" t="s">
        <v>347</v>
      </c>
      <c r="I50" s="164" t="s">
        <v>233</v>
      </c>
      <c r="J50" s="178" t="s">
        <v>351</v>
      </c>
      <c r="K50" s="172" t="s">
        <v>250</v>
      </c>
      <c r="L50" s="467"/>
      <c r="M50" s="26"/>
      <c r="N50" s="26"/>
      <c r="Y50" s="202"/>
    </row>
    <row r="51" spans="1:25" ht="62" thickBot="1">
      <c r="A51" s="437" t="s">
        <v>236</v>
      </c>
      <c r="B51" s="449" t="s">
        <v>467</v>
      </c>
      <c r="C51" s="456" t="s">
        <v>365</v>
      </c>
      <c r="D51" s="423">
        <v>9514000</v>
      </c>
      <c r="E51" s="152" t="s">
        <v>361</v>
      </c>
      <c r="F51" s="152" t="s">
        <v>551</v>
      </c>
      <c r="G51" s="332" t="s">
        <v>236</v>
      </c>
      <c r="H51" s="323" t="s">
        <v>54</v>
      </c>
      <c r="I51" s="164" t="s">
        <v>233</v>
      </c>
      <c r="J51" s="354" t="s">
        <v>437</v>
      </c>
      <c r="K51" s="172" t="s">
        <v>250</v>
      </c>
      <c r="L51" s="467"/>
      <c r="M51" s="26"/>
      <c r="N51" s="26"/>
      <c r="Y51" s="202"/>
    </row>
    <row r="52" spans="1:25" ht="37" thickBot="1">
      <c r="A52" s="566" t="s">
        <v>111</v>
      </c>
      <c r="B52" s="567" t="s">
        <v>467</v>
      </c>
      <c r="C52" s="454" t="s">
        <v>112</v>
      </c>
      <c r="D52" s="420">
        <v>15698</v>
      </c>
      <c r="E52" s="111" t="s">
        <v>8</v>
      </c>
      <c r="F52" s="111" t="s">
        <v>570</v>
      </c>
      <c r="G52" s="333" t="s">
        <v>113</v>
      </c>
      <c r="H52" s="327" t="s">
        <v>114</v>
      </c>
      <c r="I52" s="112" t="s">
        <v>322</v>
      </c>
      <c r="J52" s="167" t="s">
        <v>451</v>
      </c>
      <c r="K52" s="112" t="s">
        <v>396</v>
      </c>
      <c r="L52" s="418" t="s">
        <v>450</v>
      </c>
      <c r="M52" s="26"/>
      <c r="N52" s="26"/>
      <c r="Y52" s="202"/>
    </row>
    <row r="53" spans="1:25" ht="37" thickBot="1">
      <c r="A53" s="566" t="s">
        <v>111</v>
      </c>
      <c r="B53" s="567" t="s">
        <v>467</v>
      </c>
      <c r="C53" s="454" t="s">
        <v>115</v>
      </c>
      <c r="D53" s="420">
        <v>15698</v>
      </c>
      <c r="E53" s="111" t="s">
        <v>8</v>
      </c>
      <c r="F53" s="111" t="s">
        <v>570</v>
      </c>
      <c r="G53" s="333" t="s">
        <v>113</v>
      </c>
      <c r="H53" s="327" t="s">
        <v>116</v>
      </c>
      <c r="I53" s="112" t="s">
        <v>323</v>
      </c>
      <c r="J53" s="167" t="s">
        <v>451</v>
      </c>
      <c r="K53" s="112" t="s">
        <v>396</v>
      </c>
      <c r="L53" s="418" t="s">
        <v>450</v>
      </c>
      <c r="M53" s="26"/>
      <c r="N53" s="26"/>
      <c r="Y53" s="202"/>
    </row>
    <row r="54" spans="1:25" ht="37" thickBot="1">
      <c r="A54" s="566" t="s">
        <v>111</v>
      </c>
      <c r="B54" s="567" t="s">
        <v>467</v>
      </c>
      <c r="C54" s="454" t="s">
        <v>117</v>
      </c>
      <c r="D54" s="420">
        <v>15698</v>
      </c>
      <c r="E54" s="111" t="s">
        <v>8</v>
      </c>
      <c r="F54" s="111" t="s">
        <v>570</v>
      </c>
      <c r="G54" s="333" t="s">
        <v>113</v>
      </c>
      <c r="H54" s="327" t="s">
        <v>118</v>
      </c>
      <c r="I54" s="112" t="s">
        <v>324</v>
      </c>
      <c r="J54" s="167" t="s">
        <v>451</v>
      </c>
      <c r="K54" s="112" t="s">
        <v>396</v>
      </c>
      <c r="L54" s="418" t="s">
        <v>450</v>
      </c>
      <c r="M54" s="26"/>
      <c r="N54" s="26"/>
      <c r="Y54" s="202"/>
    </row>
    <row r="55" spans="1:25" ht="99" customHeight="1" thickBot="1">
      <c r="A55" s="566" t="s">
        <v>111</v>
      </c>
      <c r="B55" s="567" t="s">
        <v>467</v>
      </c>
      <c r="C55" s="454" t="s">
        <v>119</v>
      </c>
      <c r="D55" s="420">
        <v>15698</v>
      </c>
      <c r="E55" s="111" t="s">
        <v>8</v>
      </c>
      <c r="F55" s="111" t="s">
        <v>570</v>
      </c>
      <c r="G55" s="333" t="s">
        <v>113</v>
      </c>
      <c r="H55" s="327" t="s">
        <v>120</v>
      </c>
      <c r="I55" s="112" t="s">
        <v>325</v>
      </c>
      <c r="J55" s="167" t="s">
        <v>451</v>
      </c>
      <c r="K55" s="112" t="s">
        <v>396</v>
      </c>
      <c r="L55" s="418" t="s">
        <v>450</v>
      </c>
      <c r="M55" s="26"/>
      <c r="N55" s="26"/>
      <c r="Y55" s="202"/>
    </row>
    <row r="56" spans="1:25" ht="37" thickBot="1">
      <c r="A56" s="566" t="s">
        <v>111</v>
      </c>
      <c r="B56" s="567" t="s">
        <v>467</v>
      </c>
      <c r="C56" s="454" t="s">
        <v>121</v>
      </c>
      <c r="D56" s="420">
        <v>15698</v>
      </c>
      <c r="E56" s="111" t="s">
        <v>8</v>
      </c>
      <c r="F56" s="111" t="s">
        <v>570</v>
      </c>
      <c r="G56" s="333" t="s">
        <v>113</v>
      </c>
      <c r="H56" s="327" t="s">
        <v>122</v>
      </c>
      <c r="I56" s="112" t="s">
        <v>326</v>
      </c>
      <c r="J56" s="167" t="s">
        <v>451</v>
      </c>
      <c r="K56" s="112" t="s">
        <v>396</v>
      </c>
      <c r="L56" s="418" t="s">
        <v>450</v>
      </c>
      <c r="M56" s="26"/>
      <c r="N56" s="26"/>
      <c r="Y56" s="202"/>
    </row>
    <row r="57" spans="1:25" ht="72" customHeight="1" thickBot="1">
      <c r="A57" s="431" t="s">
        <v>689</v>
      </c>
      <c r="B57" s="443" t="s">
        <v>491</v>
      </c>
      <c r="C57" s="454" t="s">
        <v>647</v>
      </c>
      <c r="D57" s="564">
        <v>5610000</v>
      </c>
      <c r="E57" s="111" t="s">
        <v>8</v>
      </c>
      <c r="F57" s="111" t="s">
        <v>551</v>
      </c>
      <c r="G57" s="333" t="s">
        <v>490</v>
      </c>
      <c r="H57" s="415" t="s">
        <v>30</v>
      </c>
      <c r="I57" s="112" t="s">
        <v>384</v>
      </c>
      <c r="J57" s="210" t="s">
        <v>640</v>
      </c>
      <c r="K57" s="112" t="s">
        <v>250</v>
      </c>
      <c r="L57" s="505" t="s">
        <v>651</v>
      </c>
      <c r="M57" s="26"/>
      <c r="N57" s="26"/>
      <c r="Y57" s="202"/>
    </row>
    <row r="58" spans="1:25" ht="133" thickBot="1">
      <c r="A58" s="431" t="s">
        <v>168</v>
      </c>
      <c r="B58" s="443" t="s">
        <v>491</v>
      </c>
      <c r="C58" s="454" t="s">
        <v>232</v>
      </c>
      <c r="D58" s="420">
        <v>470682</v>
      </c>
      <c r="E58" s="111" t="s">
        <v>8</v>
      </c>
      <c r="F58" s="111" t="s">
        <v>570</v>
      </c>
      <c r="G58" s="333" t="s">
        <v>168</v>
      </c>
      <c r="H58" s="415" t="s">
        <v>468</v>
      </c>
      <c r="I58" s="112" t="s">
        <v>328</v>
      </c>
      <c r="J58" s="217" t="s">
        <v>470</v>
      </c>
      <c r="K58" s="112" t="s">
        <v>250</v>
      </c>
      <c r="L58" s="418"/>
      <c r="M58" s="26"/>
      <c r="N58" s="26"/>
      <c r="Y58" s="202"/>
    </row>
    <row r="59" spans="1:25" ht="37" thickBot="1">
      <c r="A59" s="435" t="s">
        <v>209</v>
      </c>
      <c r="B59" s="447" t="s">
        <v>467</v>
      </c>
      <c r="C59" s="454" t="s">
        <v>478</v>
      </c>
      <c r="D59" s="420">
        <v>4709538</v>
      </c>
      <c r="E59" s="111" t="s">
        <v>8</v>
      </c>
      <c r="F59" s="111" t="s">
        <v>570</v>
      </c>
      <c r="G59" s="333" t="s">
        <v>211</v>
      </c>
      <c r="H59" s="328"/>
      <c r="I59" s="161" t="s">
        <v>233</v>
      </c>
      <c r="J59" s="178" t="s">
        <v>395</v>
      </c>
      <c r="K59" s="112" t="s">
        <v>396</v>
      </c>
      <c r="L59" s="418" t="s">
        <v>453</v>
      </c>
      <c r="M59" s="26"/>
      <c r="N59" s="26"/>
      <c r="Y59" s="202"/>
    </row>
    <row r="60" spans="1:25" ht="109" thickBot="1">
      <c r="A60" s="431" t="s">
        <v>189</v>
      </c>
      <c r="B60" s="443" t="s">
        <v>491</v>
      </c>
      <c r="C60" s="454" t="s">
        <v>190</v>
      </c>
      <c r="D60" s="420">
        <v>2680000</v>
      </c>
      <c r="E60" s="152" t="s">
        <v>400</v>
      </c>
      <c r="F60" s="152" t="s">
        <v>551</v>
      </c>
      <c r="G60" s="333" t="s">
        <v>191</v>
      </c>
      <c r="H60" s="323" t="s">
        <v>30</v>
      </c>
      <c r="I60" s="112" t="s">
        <v>575</v>
      </c>
      <c r="J60" s="167" t="s">
        <v>373</v>
      </c>
      <c r="K60" s="112" t="s">
        <v>250</v>
      </c>
      <c r="L60" s="418" t="s">
        <v>496</v>
      </c>
      <c r="M60" s="26"/>
      <c r="N60" s="26"/>
      <c r="Y60" s="202"/>
    </row>
    <row r="61" spans="1:25" ht="37" thickBot="1">
      <c r="A61" s="438" t="s">
        <v>52</v>
      </c>
      <c r="B61" s="450" t="s">
        <v>467</v>
      </c>
      <c r="C61" s="454" t="s">
        <v>53</v>
      </c>
      <c r="D61" s="420">
        <v>291500</v>
      </c>
      <c r="E61" s="111" t="s">
        <v>8</v>
      </c>
      <c r="F61" s="111" t="s">
        <v>570</v>
      </c>
      <c r="G61" s="328" t="s">
        <v>52</v>
      </c>
      <c r="H61" s="323" t="s">
        <v>54</v>
      </c>
      <c r="I61" s="112" t="s">
        <v>314</v>
      </c>
      <c r="J61" s="177" t="s">
        <v>313</v>
      </c>
      <c r="K61" s="112" t="s">
        <v>312</v>
      </c>
      <c r="L61" s="418"/>
      <c r="M61" s="26"/>
      <c r="N61" s="26"/>
      <c r="Y61" s="202"/>
    </row>
    <row r="62" spans="1:25" ht="15" thickBot="1">
      <c r="A62" s="431" t="s">
        <v>181</v>
      </c>
      <c r="B62" s="443" t="s">
        <v>491</v>
      </c>
      <c r="C62" s="454" t="s">
        <v>182</v>
      </c>
      <c r="D62" s="420">
        <v>2000000</v>
      </c>
      <c r="E62" s="111" t="s">
        <v>8</v>
      </c>
      <c r="F62" s="111" t="s">
        <v>570</v>
      </c>
      <c r="G62" s="333" t="s">
        <v>183</v>
      </c>
      <c r="H62" s="324" t="s">
        <v>184</v>
      </c>
      <c r="I62" s="162" t="s">
        <v>233</v>
      </c>
      <c r="J62" s="163" t="s">
        <v>30</v>
      </c>
      <c r="K62" s="163"/>
      <c r="L62" s="466"/>
      <c r="M62" s="26"/>
      <c r="N62" s="26"/>
      <c r="Y62" s="202"/>
    </row>
    <row r="63" spans="1:25" ht="193" thickBot="1">
      <c r="A63" s="542" t="s">
        <v>634</v>
      </c>
      <c r="B63" s="543" t="s">
        <v>466</v>
      </c>
      <c r="C63" s="455" t="s">
        <v>73</v>
      </c>
      <c r="D63" s="563">
        <v>2012461</v>
      </c>
      <c r="E63" s="152" t="s">
        <v>8</v>
      </c>
      <c r="F63" s="152" t="s">
        <v>551</v>
      </c>
      <c r="G63" s="331" t="s">
        <v>627</v>
      </c>
      <c r="H63" s="325" t="s">
        <v>75</v>
      </c>
      <c r="I63" s="154" t="s">
        <v>339</v>
      </c>
      <c r="J63" s="181" t="s">
        <v>626</v>
      </c>
      <c r="K63" s="154" t="s">
        <v>250</v>
      </c>
      <c r="L63" s="462"/>
      <c r="M63" s="26"/>
      <c r="N63" s="26"/>
      <c r="Y63" s="202"/>
    </row>
    <row r="64" spans="1:25" ht="61" thickBot="1">
      <c r="A64" s="431" t="s">
        <v>492</v>
      </c>
      <c r="B64" s="443" t="s">
        <v>494</v>
      </c>
      <c r="C64" s="454" t="s">
        <v>415</v>
      </c>
      <c r="D64" s="420">
        <v>14936445</v>
      </c>
      <c r="E64" s="111" t="s">
        <v>574</v>
      </c>
      <c r="F64" s="111" t="s">
        <v>551</v>
      </c>
      <c r="G64" s="333" t="s">
        <v>160</v>
      </c>
      <c r="H64" s="323" t="s">
        <v>161</v>
      </c>
      <c r="I64" s="112" t="s">
        <v>233</v>
      </c>
      <c r="J64" s="167" t="s">
        <v>373</v>
      </c>
      <c r="K64" s="112" t="s">
        <v>377</v>
      </c>
      <c r="L64" s="418" t="s">
        <v>495</v>
      </c>
      <c r="M64" s="26"/>
      <c r="N64" s="26"/>
      <c r="Y64" s="202"/>
    </row>
    <row r="65" spans="1:25" ht="25" thickBot="1">
      <c r="A65" s="490" t="s">
        <v>698</v>
      </c>
      <c r="B65" s="489" t="s">
        <v>491</v>
      </c>
      <c r="C65" s="533" t="s">
        <v>375</v>
      </c>
      <c r="D65" s="422">
        <v>3800000</v>
      </c>
      <c r="E65" s="154" t="s">
        <v>8</v>
      </c>
      <c r="F65" s="154" t="s">
        <v>551</v>
      </c>
      <c r="G65" s="534" t="s">
        <v>697</v>
      </c>
      <c r="H65" s="323" t="s">
        <v>30</v>
      </c>
      <c r="I65" s="112" t="s">
        <v>233</v>
      </c>
      <c r="J65" s="177" t="s">
        <v>386</v>
      </c>
      <c r="K65" s="154" t="s">
        <v>387</v>
      </c>
      <c r="L65" s="462" t="s">
        <v>654</v>
      </c>
      <c r="M65" s="26"/>
      <c r="N65" s="26"/>
      <c r="Y65" s="202"/>
    </row>
    <row r="66" spans="1:25" ht="37" thickBot="1">
      <c r="A66" s="439" t="s">
        <v>89</v>
      </c>
      <c r="B66" s="451" t="s">
        <v>467</v>
      </c>
      <c r="C66" s="454" t="s">
        <v>124</v>
      </c>
      <c r="D66" s="420">
        <v>116573</v>
      </c>
      <c r="E66" s="111" t="s">
        <v>8</v>
      </c>
      <c r="F66" s="111" t="s">
        <v>551</v>
      </c>
      <c r="G66" s="571"/>
      <c r="H66" s="327" t="s">
        <v>126</v>
      </c>
      <c r="I66" s="112" t="s">
        <v>327</v>
      </c>
      <c r="J66" s="167" t="s">
        <v>451</v>
      </c>
      <c r="K66" s="112" t="s">
        <v>396</v>
      </c>
      <c r="L66" s="418" t="s">
        <v>719</v>
      </c>
      <c r="M66" s="26"/>
      <c r="N66" s="26"/>
      <c r="Y66" s="202"/>
    </row>
    <row r="67" spans="1:25" ht="37" thickBot="1">
      <c r="A67" s="439" t="s">
        <v>89</v>
      </c>
      <c r="B67" s="451" t="s">
        <v>467</v>
      </c>
      <c r="C67" s="454" t="s">
        <v>127</v>
      </c>
      <c r="D67" s="420">
        <v>132116</v>
      </c>
      <c r="E67" s="111" t="s">
        <v>8</v>
      </c>
      <c r="F67" s="111" t="s">
        <v>551</v>
      </c>
      <c r="G67" s="571" t="s">
        <v>721</v>
      </c>
      <c r="H67" s="327" t="s">
        <v>128</v>
      </c>
      <c r="I67" s="112" t="s">
        <v>328</v>
      </c>
      <c r="J67" s="167" t="s">
        <v>451</v>
      </c>
      <c r="K67" s="112" t="s">
        <v>396</v>
      </c>
      <c r="L67" s="418" t="s">
        <v>719</v>
      </c>
      <c r="M67" s="26"/>
      <c r="N67" s="26"/>
      <c r="Y67" s="202"/>
    </row>
    <row r="68" spans="1:25" ht="37" thickBot="1">
      <c r="A68" s="439" t="s">
        <v>89</v>
      </c>
      <c r="B68" s="451" t="s">
        <v>467</v>
      </c>
      <c r="C68" s="454" t="s">
        <v>90</v>
      </c>
      <c r="D68" s="576">
        <v>319446</v>
      </c>
      <c r="E68" s="111" t="s">
        <v>8</v>
      </c>
      <c r="F68" s="163" t="s">
        <v>551</v>
      </c>
      <c r="G68" s="333" t="s">
        <v>91</v>
      </c>
      <c r="H68" s="323" t="s">
        <v>54</v>
      </c>
      <c r="I68" s="112" t="s">
        <v>233</v>
      </c>
      <c r="J68" s="167" t="s">
        <v>477</v>
      </c>
      <c r="K68" s="112" t="s">
        <v>312</v>
      </c>
      <c r="L68" s="418" t="s">
        <v>719</v>
      </c>
      <c r="M68" s="26"/>
      <c r="N68" s="26"/>
      <c r="Y68" s="202"/>
    </row>
    <row r="69" spans="1:25" ht="37" thickBot="1">
      <c r="A69" s="439" t="s">
        <v>89</v>
      </c>
      <c r="B69" s="451" t="s">
        <v>467</v>
      </c>
      <c r="C69" s="454" t="s">
        <v>92</v>
      </c>
      <c r="D69" s="420">
        <v>245801</v>
      </c>
      <c r="E69" s="111" t="s">
        <v>8</v>
      </c>
      <c r="F69" s="163" t="s">
        <v>551</v>
      </c>
      <c r="G69" s="333" t="s">
        <v>93</v>
      </c>
      <c r="H69" s="323" t="s">
        <v>94</v>
      </c>
      <c r="I69" s="112" t="s">
        <v>233</v>
      </c>
      <c r="J69" s="112"/>
      <c r="K69" s="112" t="s">
        <v>396</v>
      </c>
      <c r="L69" s="418" t="s">
        <v>719</v>
      </c>
      <c r="M69" s="25"/>
      <c r="N69" s="25"/>
      <c r="Y69" s="202"/>
    </row>
    <row r="70" spans="1:25" ht="37" thickBot="1">
      <c r="A70" s="439" t="s">
        <v>89</v>
      </c>
      <c r="B70" s="451" t="s">
        <v>467</v>
      </c>
      <c r="C70" s="454" t="s">
        <v>431</v>
      </c>
      <c r="D70" s="420">
        <v>348569</v>
      </c>
      <c r="E70" s="111" t="s">
        <v>8</v>
      </c>
      <c r="F70" s="163" t="s">
        <v>551</v>
      </c>
      <c r="G70" s="333" t="s">
        <v>93</v>
      </c>
      <c r="H70" s="323" t="s">
        <v>96</v>
      </c>
      <c r="I70" s="112" t="s">
        <v>233</v>
      </c>
      <c r="J70" s="167" t="s">
        <v>318</v>
      </c>
      <c r="K70" s="112" t="s">
        <v>309</v>
      </c>
      <c r="L70" s="418" t="s">
        <v>719</v>
      </c>
      <c r="M70" s="26"/>
      <c r="N70" s="26"/>
      <c r="Y70" s="202"/>
    </row>
    <row r="71" spans="1:25" ht="37" thickBot="1">
      <c r="A71" s="439" t="s">
        <v>89</v>
      </c>
      <c r="B71" s="451" t="s">
        <v>467</v>
      </c>
      <c r="C71" s="454" t="s">
        <v>97</v>
      </c>
      <c r="D71" s="420">
        <v>195235</v>
      </c>
      <c r="E71" s="111" t="s">
        <v>8</v>
      </c>
      <c r="F71" s="163" t="s">
        <v>551</v>
      </c>
      <c r="G71" s="333" t="s">
        <v>93</v>
      </c>
      <c r="H71" s="323" t="s">
        <v>98</v>
      </c>
      <c r="I71" s="112" t="s">
        <v>233</v>
      </c>
      <c r="J71" s="112"/>
      <c r="K71" s="112" t="s">
        <v>396</v>
      </c>
      <c r="L71" s="418" t="s">
        <v>719</v>
      </c>
      <c r="M71" s="26"/>
      <c r="N71" s="26"/>
      <c r="Y71" s="202"/>
    </row>
    <row r="72" spans="1:25" s="292" customFormat="1" ht="37" thickBot="1">
      <c r="A72" s="439" t="s">
        <v>89</v>
      </c>
      <c r="B72" s="451" t="s">
        <v>465</v>
      </c>
      <c r="C72" s="454" t="s">
        <v>102</v>
      </c>
      <c r="D72" s="420">
        <v>162269</v>
      </c>
      <c r="E72" s="111" t="s">
        <v>8</v>
      </c>
      <c r="F72" s="163" t="s">
        <v>551</v>
      </c>
      <c r="G72" s="333" t="s">
        <v>103</v>
      </c>
      <c r="H72" s="327" t="s">
        <v>104</v>
      </c>
      <c r="I72" s="112" t="s">
        <v>233</v>
      </c>
      <c r="J72" s="111" t="s">
        <v>319</v>
      </c>
      <c r="K72" s="112" t="s">
        <v>396</v>
      </c>
      <c r="L72" s="418" t="s">
        <v>719</v>
      </c>
      <c r="M72" s="26"/>
      <c r="N72" s="26"/>
    </row>
    <row r="73" spans="1:25" s="292" customFormat="1" ht="49" thickBot="1">
      <c r="A73" s="439" t="s">
        <v>89</v>
      </c>
      <c r="B73" s="451" t="s">
        <v>467</v>
      </c>
      <c r="C73" s="454" t="s">
        <v>720</v>
      </c>
      <c r="D73" s="586">
        <v>114437</v>
      </c>
      <c r="E73" s="152" t="s">
        <v>756</v>
      </c>
      <c r="F73" s="111" t="s">
        <v>551</v>
      </c>
      <c r="G73" s="571" t="s">
        <v>721</v>
      </c>
      <c r="H73" s="324" t="s">
        <v>723</v>
      </c>
      <c r="I73" s="112" t="s">
        <v>233</v>
      </c>
      <c r="J73" s="578" t="s">
        <v>722</v>
      </c>
      <c r="K73" s="112" t="s">
        <v>309</v>
      </c>
      <c r="L73" s="418" t="s">
        <v>719</v>
      </c>
      <c r="M73" s="26"/>
      <c r="N73" s="26"/>
    </row>
    <row r="74" spans="1:25" s="292" customFormat="1" ht="49" thickBot="1">
      <c r="A74" s="439" t="s">
        <v>89</v>
      </c>
      <c r="B74" s="451" t="s">
        <v>467</v>
      </c>
      <c r="C74" s="579" t="s">
        <v>725</v>
      </c>
      <c r="D74" s="588">
        <v>289222</v>
      </c>
      <c r="E74" s="152" t="s">
        <v>773</v>
      </c>
      <c r="F74" s="111" t="s">
        <v>551</v>
      </c>
      <c r="G74" s="571" t="s">
        <v>721</v>
      </c>
      <c r="H74" s="113" t="s">
        <v>724</v>
      </c>
      <c r="I74" s="112" t="s">
        <v>727</v>
      </c>
      <c r="J74" s="178"/>
      <c r="K74" s="112" t="s">
        <v>309</v>
      </c>
      <c r="L74" s="418" t="s">
        <v>719</v>
      </c>
      <c r="M74" s="26"/>
      <c r="N74" s="26"/>
    </row>
    <row r="75" spans="1:25" s="292" customFormat="1" ht="49" thickBot="1">
      <c r="A75" s="439" t="s">
        <v>89</v>
      </c>
      <c r="B75" s="451" t="s">
        <v>467</v>
      </c>
      <c r="C75" s="454" t="s">
        <v>726</v>
      </c>
      <c r="D75" s="588">
        <v>17844</v>
      </c>
      <c r="E75" s="152" t="s">
        <v>772</v>
      </c>
      <c r="F75" s="111" t="s">
        <v>551</v>
      </c>
      <c r="G75" s="571" t="s">
        <v>721</v>
      </c>
      <c r="H75" s="104" t="s">
        <v>54</v>
      </c>
      <c r="I75" s="112" t="s">
        <v>233</v>
      </c>
      <c r="J75" s="178"/>
      <c r="K75" s="112" t="s">
        <v>309</v>
      </c>
      <c r="L75" s="418" t="s">
        <v>719</v>
      </c>
      <c r="M75" s="26"/>
      <c r="N75" s="26"/>
    </row>
    <row r="76" spans="1:25" s="292" customFormat="1" ht="49" thickBot="1">
      <c r="A76" s="439" t="s">
        <v>89</v>
      </c>
      <c r="B76" s="451" t="s">
        <v>467</v>
      </c>
      <c r="C76" s="579" t="s">
        <v>728</v>
      </c>
      <c r="D76" s="588">
        <v>30222</v>
      </c>
      <c r="E76" s="152" t="s">
        <v>771</v>
      </c>
      <c r="F76" s="111" t="s">
        <v>551</v>
      </c>
      <c r="G76" s="571" t="s">
        <v>721</v>
      </c>
      <c r="H76" s="324" t="s">
        <v>729</v>
      </c>
      <c r="I76" s="112" t="s">
        <v>233</v>
      </c>
      <c r="J76" s="580" t="s">
        <v>730</v>
      </c>
      <c r="K76" s="112" t="s">
        <v>309</v>
      </c>
      <c r="L76" s="418" t="s">
        <v>719</v>
      </c>
      <c r="M76" s="26"/>
      <c r="N76" s="26"/>
    </row>
    <row r="77" spans="1:25" s="292" customFormat="1" ht="49" thickBot="1">
      <c r="A77" s="439" t="s">
        <v>89</v>
      </c>
      <c r="B77" s="451" t="s">
        <v>467</v>
      </c>
      <c r="C77" s="454" t="s">
        <v>731</v>
      </c>
      <c r="D77" s="589">
        <v>250210</v>
      </c>
      <c r="E77" s="152" t="s">
        <v>770</v>
      </c>
      <c r="F77" s="111" t="s">
        <v>551</v>
      </c>
      <c r="G77" s="571" t="s">
        <v>721</v>
      </c>
      <c r="H77" s="104" t="s">
        <v>101</v>
      </c>
      <c r="I77" s="112" t="s">
        <v>233</v>
      </c>
      <c r="J77" s="581" t="s">
        <v>732</v>
      </c>
      <c r="K77" s="112" t="s">
        <v>309</v>
      </c>
      <c r="L77" s="418" t="s">
        <v>719</v>
      </c>
      <c r="M77" s="26"/>
      <c r="N77" s="26"/>
    </row>
    <row r="78" spans="1:25" s="292" customFormat="1" ht="49" thickBot="1">
      <c r="A78" s="439" t="s">
        <v>89</v>
      </c>
      <c r="B78" s="451" t="s">
        <v>467</v>
      </c>
      <c r="C78" s="579" t="s">
        <v>733</v>
      </c>
      <c r="D78" s="588">
        <v>62365</v>
      </c>
      <c r="E78" s="152" t="s">
        <v>769</v>
      </c>
      <c r="F78" s="111" t="s">
        <v>551</v>
      </c>
      <c r="G78" s="571" t="s">
        <v>721</v>
      </c>
      <c r="H78" s="324" t="s">
        <v>734</v>
      </c>
      <c r="I78" s="112" t="s">
        <v>233</v>
      </c>
      <c r="J78" s="178"/>
      <c r="K78" s="112" t="s">
        <v>309</v>
      </c>
      <c r="L78" s="418" t="s">
        <v>719</v>
      </c>
      <c r="M78" s="26"/>
      <c r="N78" s="26"/>
    </row>
    <row r="79" spans="1:25" s="292" customFormat="1" ht="49" thickBot="1">
      <c r="A79" s="439" t="s">
        <v>89</v>
      </c>
      <c r="B79" s="451" t="s">
        <v>467</v>
      </c>
      <c r="C79" s="454" t="s">
        <v>735</v>
      </c>
      <c r="D79" s="588">
        <v>31421</v>
      </c>
      <c r="E79" s="152" t="s">
        <v>768</v>
      </c>
      <c r="F79" s="111" t="s">
        <v>551</v>
      </c>
      <c r="G79" s="571" t="s">
        <v>721</v>
      </c>
      <c r="H79" s="324" t="s">
        <v>736</v>
      </c>
      <c r="I79" s="112" t="s">
        <v>328</v>
      </c>
      <c r="J79" s="78" t="s">
        <v>737</v>
      </c>
      <c r="K79" s="112" t="s">
        <v>309</v>
      </c>
      <c r="L79" s="418" t="s">
        <v>719</v>
      </c>
      <c r="M79" s="26"/>
      <c r="N79" s="26"/>
    </row>
    <row r="80" spans="1:25" s="292" customFormat="1" ht="49" thickBot="1">
      <c r="A80" s="439" t="s">
        <v>89</v>
      </c>
      <c r="B80" s="451" t="s">
        <v>467</v>
      </c>
      <c r="C80" s="579" t="s">
        <v>738</v>
      </c>
      <c r="D80" s="588">
        <v>357426</v>
      </c>
      <c r="E80" s="152" t="s">
        <v>767</v>
      </c>
      <c r="F80" s="111" t="s">
        <v>551</v>
      </c>
      <c r="G80" s="571" t="s">
        <v>721</v>
      </c>
      <c r="H80" s="104" t="s">
        <v>101</v>
      </c>
      <c r="I80" s="112" t="s">
        <v>233</v>
      </c>
      <c r="J80" s="178"/>
      <c r="K80" s="112" t="s">
        <v>309</v>
      </c>
      <c r="L80" s="418" t="s">
        <v>719</v>
      </c>
      <c r="M80" s="26"/>
      <c r="N80" s="26"/>
    </row>
    <row r="81" spans="1:25" s="292" customFormat="1" ht="62" thickBot="1">
      <c r="A81" s="439" t="s">
        <v>89</v>
      </c>
      <c r="B81" s="451" t="s">
        <v>467</v>
      </c>
      <c r="C81" s="454" t="s">
        <v>739</v>
      </c>
      <c r="D81" s="588">
        <v>231713</v>
      </c>
      <c r="E81" s="152" t="s">
        <v>766</v>
      </c>
      <c r="F81" s="111" t="s">
        <v>551</v>
      </c>
      <c r="G81" s="571" t="s">
        <v>721</v>
      </c>
      <c r="H81" s="104" t="s">
        <v>101</v>
      </c>
      <c r="I81" s="112" t="s">
        <v>233</v>
      </c>
      <c r="J81" s="582" t="s">
        <v>740</v>
      </c>
      <c r="K81" s="112" t="s">
        <v>309</v>
      </c>
      <c r="L81" s="418" t="s">
        <v>719</v>
      </c>
      <c r="M81" s="26"/>
      <c r="N81" s="26"/>
    </row>
    <row r="82" spans="1:25" s="292" customFormat="1" ht="49" thickBot="1">
      <c r="A82" s="439" t="s">
        <v>89</v>
      </c>
      <c r="B82" s="451" t="s">
        <v>467</v>
      </c>
      <c r="C82" s="454" t="s">
        <v>741</v>
      </c>
      <c r="D82" s="587">
        <v>416337</v>
      </c>
      <c r="E82" s="152" t="s">
        <v>765</v>
      </c>
      <c r="F82" s="111" t="s">
        <v>551</v>
      </c>
      <c r="G82" s="571" t="s">
        <v>721</v>
      </c>
      <c r="H82" s="104" t="s">
        <v>742</v>
      </c>
      <c r="I82" s="112" t="s">
        <v>233</v>
      </c>
      <c r="J82" s="178"/>
      <c r="K82" s="112" t="s">
        <v>309</v>
      </c>
      <c r="L82" s="418" t="s">
        <v>719</v>
      </c>
      <c r="M82" s="26"/>
      <c r="N82" s="26"/>
    </row>
    <row r="83" spans="1:25" s="292" customFormat="1" ht="49" thickBot="1">
      <c r="A83" s="439" t="s">
        <v>89</v>
      </c>
      <c r="B83" s="451" t="s">
        <v>467</v>
      </c>
      <c r="C83" s="454" t="s">
        <v>743</v>
      </c>
      <c r="D83" s="420">
        <v>43711</v>
      </c>
      <c r="E83" s="152" t="s">
        <v>764</v>
      </c>
      <c r="F83" s="111" t="s">
        <v>551</v>
      </c>
      <c r="G83" s="571" t="s">
        <v>721</v>
      </c>
      <c r="H83" s="113" t="s">
        <v>736</v>
      </c>
      <c r="I83" s="112" t="s">
        <v>328</v>
      </c>
      <c r="J83" s="178"/>
      <c r="K83" s="112" t="s">
        <v>309</v>
      </c>
      <c r="L83" s="418" t="s">
        <v>719</v>
      </c>
      <c r="M83" s="26"/>
      <c r="N83" s="26"/>
    </row>
    <row r="84" spans="1:25" s="292" customFormat="1" ht="49" thickBot="1">
      <c r="A84" s="439" t="s">
        <v>89</v>
      </c>
      <c r="B84" s="451" t="s">
        <v>467</v>
      </c>
      <c r="C84" s="454" t="s">
        <v>744</v>
      </c>
      <c r="D84" s="554">
        <v>65351</v>
      </c>
      <c r="E84" s="152" t="s">
        <v>763</v>
      </c>
      <c r="F84" s="111" t="s">
        <v>551</v>
      </c>
      <c r="G84" s="571" t="s">
        <v>721</v>
      </c>
      <c r="H84" s="113" t="s">
        <v>736</v>
      </c>
      <c r="I84" s="112" t="s">
        <v>328</v>
      </c>
      <c r="J84" s="178"/>
      <c r="K84" s="112" t="s">
        <v>309</v>
      </c>
      <c r="L84" s="418" t="s">
        <v>719</v>
      </c>
      <c r="M84" s="26"/>
      <c r="N84" s="26"/>
    </row>
    <row r="85" spans="1:25" s="292" customFormat="1" ht="49" thickBot="1">
      <c r="A85" s="439" t="s">
        <v>89</v>
      </c>
      <c r="B85" s="451" t="s">
        <v>467</v>
      </c>
      <c r="C85" s="583" t="s">
        <v>745</v>
      </c>
      <c r="D85" s="590">
        <v>106607</v>
      </c>
      <c r="E85" s="152" t="s">
        <v>762</v>
      </c>
      <c r="F85" s="111" t="s">
        <v>551</v>
      </c>
      <c r="G85" s="571" t="s">
        <v>721</v>
      </c>
      <c r="H85" s="104" t="s">
        <v>751</v>
      </c>
      <c r="I85" s="112" t="s">
        <v>233</v>
      </c>
      <c r="J85" s="178"/>
      <c r="K85" s="112" t="s">
        <v>309</v>
      </c>
      <c r="L85" s="418" t="s">
        <v>719</v>
      </c>
      <c r="M85" s="26"/>
      <c r="N85" s="26"/>
    </row>
    <row r="86" spans="1:25" s="292" customFormat="1" ht="49" thickBot="1">
      <c r="A86" s="439" t="s">
        <v>89</v>
      </c>
      <c r="B86" s="451" t="s">
        <v>467</v>
      </c>
      <c r="C86" s="583" t="s">
        <v>746</v>
      </c>
      <c r="D86" s="590">
        <v>274750</v>
      </c>
      <c r="E86" s="152" t="s">
        <v>761</v>
      </c>
      <c r="F86" s="111" t="s">
        <v>551</v>
      </c>
      <c r="G86" s="571" t="s">
        <v>721</v>
      </c>
      <c r="H86" s="585" t="s">
        <v>752</v>
      </c>
      <c r="I86" s="112" t="s">
        <v>753</v>
      </c>
      <c r="J86" s="178"/>
      <c r="K86" s="112" t="s">
        <v>309</v>
      </c>
      <c r="L86" s="418" t="s">
        <v>719</v>
      </c>
      <c r="M86" s="26"/>
      <c r="N86" s="26"/>
    </row>
    <row r="87" spans="1:25" s="292" customFormat="1" ht="49" thickBot="1">
      <c r="A87" s="439" t="s">
        <v>89</v>
      </c>
      <c r="B87" s="451" t="s">
        <v>467</v>
      </c>
      <c r="C87" s="583" t="s">
        <v>747</v>
      </c>
      <c r="D87" s="590">
        <v>363089</v>
      </c>
      <c r="E87" s="152" t="s">
        <v>760</v>
      </c>
      <c r="F87" s="111" t="s">
        <v>551</v>
      </c>
      <c r="G87" s="571" t="s">
        <v>721</v>
      </c>
      <c r="H87" s="113" t="s">
        <v>754</v>
      </c>
      <c r="I87" s="112" t="s">
        <v>233</v>
      </c>
      <c r="J87" s="178"/>
      <c r="K87" s="112" t="s">
        <v>309</v>
      </c>
      <c r="L87" s="418" t="s">
        <v>719</v>
      </c>
      <c r="M87" s="26"/>
      <c r="N87" s="26"/>
    </row>
    <row r="88" spans="1:25" s="292" customFormat="1" ht="49" thickBot="1">
      <c r="A88" s="439" t="s">
        <v>89</v>
      </c>
      <c r="B88" s="451" t="s">
        <v>467</v>
      </c>
      <c r="C88" s="583" t="s">
        <v>748</v>
      </c>
      <c r="D88" s="423">
        <v>158130</v>
      </c>
      <c r="E88" s="152" t="s">
        <v>759</v>
      </c>
      <c r="F88" s="111" t="s">
        <v>551</v>
      </c>
      <c r="G88" s="571" t="s">
        <v>721</v>
      </c>
      <c r="H88" s="104" t="s">
        <v>755</v>
      </c>
      <c r="I88" s="112" t="s">
        <v>233</v>
      </c>
      <c r="J88" s="178"/>
      <c r="K88" s="112" t="s">
        <v>309</v>
      </c>
      <c r="L88" s="418" t="s">
        <v>719</v>
      </c>
      <c r="M88" s="26"/>
      <c r="N88" s="26"/>
    </row>
    <row r="89" spans="1:25" s="292" customFormat="1" ht="49" thickBot="1">
      <c r="A89" s="439" t="s">
        <v>89</v>
      </c>
      <c r="B89" s="451" t="s">
        <v>467</v>
      </c>
      <c r="C89" s="583" t="s">
        <v>749</v>
      </c>
      <c r="D89" s="423">
        <v>139186</v>
      </c>
      <c r="E89" s="152" t="s">
        <v>758</v>
      </c>
      <c r="F89" s="111" t="s">
        <v>551</v>
      </c>
      <c r="G89" s="571" t="s">
        <v>721</v>
      </c>
      <c r="H89" s="104" t="s">
        <v>54</v>
      </c>
      <c r="I89" s="112" t="s">
        <v>233</v>
      </c>
      <c r="J89" s="178"/>
      <c r="K89" s="112" t="s">
        <v>309</v>
      </c>
      <c r="L89" s="418" t="s">
        <v>719</v>
      </c>
      <c r="M89" s="26"/>
      <c r="N89" s="26"/>
    </row>
    <row r="90" spans="1:25" s="292" customFormat="1" ht="49" thickBot="1">
      <c r="A90" s="439" t="s">
        <v>89</v>
      </c>
      <c r="B90" s="451" t="s">
        <v>467</v>
      </c>
      <c r="C90" s="583" t="s">
        <v>750</v>
      </c>
      <c r="D90" s="590">
        <v>175023</v>
      </c>
      <c r="E90" s="152" t="s">
        <v>757</v>
      </c>
      <c r="F90" s="111" t="s">
        <v>551</v>
      </c>
      <c r="G90" s="571" t="s">
        <v>721</v>
      </c>
      <c r="H90" s="104" t="s">
        <v>742</v>
      </c>
      <c r="I90" s="112" t="s">
        <v>233</v>
      </c>
      <c r="J90" s="178"/>
      <c r="K90" s="112" t="s">
        <v>309</v>
      </c>
      <c r="L90" s="418" t="s">
        <v>719</v>
      </c>
      <c r="M90" s="26"/>
      <c r="N90" s="26"/>
    </row>
    <row r="91" spans="1:25" ht="25" thickBot="1">
      <c r="A91" s="439" t="s">
        <v>89</v>
      </c>
      <c r="B91" s="451" t="s">
        <v>467</v>
      </c>
      <c r="C91" s="454" t="s">
        <v>432</v>
      </c>
      <c r="D91" s="584">
        <v>253480</v>
      </c>
      <c r="E91" s="111" t="s">
        <v>8</v>
      </c>
      <c r="F91" s="111" t="s">
        <v>551</v>
      </c>
      <c r="G91" s="333" t="s">
        <v>93</v>
      </c>
      <c r="H91" s="323" t="s">
        <v>101</v>
      </c>
      <c r="I91" s="112" t="s">
        <v>233</v>
      </c>
      <c r="J91" s="112"/>
      <c r="K91" s="112" t="s">
        <v>309</v>
      </c>
      <c r="L91" s="418" t="s">
        <v>448</v>
      </c>
      <c r="M91" s="26"/>
      <c r="N91" s="40"/>
      <c r="Y91" s="202"/>
    </row>
    <row r="92" spans="1:25" ht="61" thickBot="1">
      <c r="A92" s="431" t="s">
        <v>174</v>
      </c>
      <c r="B92" s="443" t="s">
        <v>491</v>
      </c>
      <c r="C92" s="454" t="s">
        <v>335</v>
      </c>
      <c r="D92" s="420">
        <v>29100000</v>
      </c>
      <c r="E92" s="111" t="s">
        <v>8</v>
      </c>
      <c r="F92" s="111" t="s">
        <v>570</v>
      </c>
      <c r="G92" s="333" t="s">
        <v>176</v>
      </c>
      <c r="H92" s="324" t="s">
        <v>177</v>
      </c>
      <c r="I92" s="117" t="s">
        <v>233</v>
      </c>
      <c r="J92" s="177" t="s">
        <v>430</v>
      </c>
      <c r="K92" s="112" t="s">
        <v>250</v>
      </c>
      <c r="L92" s="418"/>
      <c r="M92" s="26"/>
      <c r="N92" s="26"/>
      <c r="Y92" s="202"/>
    </row>
    <row r="93" spans="1:25" ht="85" customHeight="1" thickBot="1">
      <c r="A93" s="431" t="s">
        <v>174</v>
      </c>
      <c r="B93" s="443" t="s">
        <v>491</v>
      </c>
      <c r="C93" s="454" t="s">
        <v>178</v>
      </c>
      <c r="D93" s="424" t="s">
        <v>179</v>
      </c>
      <c r="E93" s="111"/>
      <c r="F93" s="111"/>
      <c r="G93" s="333" t="s">
        <v>180</v>
      </c>
      <c r="H93" s="328"/>
      <c r="I93" s="117"/>
      <c r="J93" s="112"/>
      <c r="K93" s="112"/>
      <c r="L93" s="418"/>
      <c r="M93" s="26"/>
      <c r="N93" s="26"/>
      <c r="Y93" s="202"/>
    </row>
    <row r="94" spans="1:25" ht="49" thickBot="1">
      <c r="A94" s="544" t="s">
        <v>633</v>
      </c>
      <c r="B94" s="548" t="s">
        <v>491</v>
      </c>
      <c r="C94" s="550" t="s">
        <v>162</v>
      </c>
      <c r="D94" s="420">
        <v>300750000</v>
      </c>
      <c r="E94" s="112" t="s">
        <v>8</v>
      </c>
      <c r="F94" s="112" t="s">
        <v>553</v>
      </c>
      <c r="G94" s="557" t="s">
        <v>164</v>
      </c>
      <c r="H94" s="323" t="s">
        <v>380</v>
      </c>
      <c r="I94" s="552" t="s">
        <v>233</v>
      </c>
      <c r="J94" s="167" t="s">
        <v>378</v>
      </c>
      <c r="K94" s="552" t="s">
        <v>379</v>
      </c>
      <c r="L94" s="418"/>
      <c r="M94" s="26"/>
      <c r="N94" s="26"/>
      <c r="Y94" s="202"/>
    </row>
    <row r="95" spans="1:25" s="481" customFormat="1" ht="61" thickBot="1">
      <c r="A95" s="544" t="s">
        <v>633</v>
      </c>
      <c r="B95" s="548" t="s">
        <v>491</v>
      </c>
      <c r="C95" s="550" t="s">
        <v>143</v>
      </c>
      <c r="D95" s="420">
        <v>350000000</v>
      </c>
      <c r="E95" s="112" t="s">
        <v>8</v>
      </c>
      <c r="F95" s="112" t="s">
        <v>553</v>
      </c>
      <c r="G95" s="557" t="s">
        <v>144</v>
      </c>
      <c r="H95" s="323" t="s">
        <v>30</v>
      </c>
      <c r="I95" s="552" t="s">
        <v>233</v>
      </c>
      <c r="J95" s="167" t="s">
        <v>528</v>
      </c>
      <c r="K95" s="552" t="s">
        <v>250</v>
      </c>
      <c r="L95" s="418" t="s">
        <v>529</v>
      </c>
      <c r="M95" s="480"/>
      <c r="N95" s="480"/>
    </row>
    <row r="96" spans="1:25" s="481" customFormat="1" ht="61" thickBot="1">
      <c r="A96" s="568" t="s">
        <v>633</v>
      </c>
      <c r="B96" s="549" t="s">
        <v>491</v>
      </c>
      <c r="C96" s="551" t="s">
        <v>417</v>
      </c>
      <c r="D96" s="422">
        <v>25660000</v>
      </c>
      <c r="E96" s="555" t="s">
        <v>8</v>
      </c>
      <c r="F96" s="555" t="s">
        <v>551</v>
      </c>
      <c r="G96" s="558" t="s">
        <v>695</v>
      </c>
      <c r="H96" s="323" t="s">
        <v>30</v>
      </c>
      <c r="I96" s="569" t="s">
        <v>233</v>
      </c>
      <c r="J96" s="570" t="s">
        <v>690</v>
      </c>
      <c r="K96" s="569" t="s">
        <v>250</v>
      </c>
      <c r="L96" s="462" t="s">
        <v>691</v>
      </c>
      <c r="M96" s="480"/>
      <c r="N96" s="480"/>
    </row>
    <row r="97" spans="1:25" ht="73" thickBot="1">
      <c r="A97" s="568" t="s">
        <v>633</v>
      </c>
      <c r="B97" s="549" t="s">
        <v>491</v>
      </c>
      <c r="C97" s="551" t="s">
        <v>416</v>
      </c>
      <c r="D97" s="422">
        <v>16340000</v>
      </c>
      <c r="E97" s="555" t="s">
        <v>8</v>
      </c>
      <c r="F97" s="555" t="s">
        <v>553</v>
      </c>
      <c r="G97" s="558" t="s">
        <v>695</v>
      </c>
      <c r="H97" s="323" t="s">
        <v>30</v>
      </c>
      <c r="I97" s="569" t="s">
        <v>233</v>
      </c>
      <c r="J97" s="177" t="s">
        <v>690</v>
      </c>
      <c r="K97" s="569" t="s">
        <v>250</v>
      </c>
      <c r="L97" s="462" t="s">
        <v>692</v>
      </c>
      <c r="M97" s="26"/>
      <c r="N97" s="26"/>
      <c r="Y97" s="202"/>
    </row>
    <row r="98" spans="1:25" ht="37" thickBot="1">
      <c r="A98" s="544" t="s">
        <v>673</v>
      </c>
      <c r="B98" s="546" t="s">
        <v>674</v>
      </c>
      <c r="C98" s="550" t="s">
        <v>686</v>
      </c>
      <c r="D98" s="420">
        <v>50000000</v>
      </c>
      <c r="E98" s="112" t="s">
        <v>8</v>
      </c>
      <c r="F98" s="112" t="s">
        <v>553</v>
      </c>
      <c r="G98" s="117" t="s">
        <v>576</v>
      </c>
      <c r="H98" s="323" t="s">
        <v>676</v>
      </c>
      <c r="I98" s="112" t="s">
        <v>233</v>
      </c>
      <c r="J98" s="167" t="s">
        <v>687</v>
      </c>
      <c r="K98" s="112" t="s">
        <v>250</v>
      </c>
      <c r="L98" s="418"/>
      <c r="M98" s="26"/>
      <c r="N98" s="26"/>
      <c r="Y98" s="202"/>
    </row>
    <row r="99" spans="1:25" ht="49" thickBot="1">
      <c r="A99" s="544" t="s">
        <v>673</v>
      </c>
      <c r="B99" s="546" t="s">
        <v>674</v>
      </c>
      <c r="C99" s="550" t="s">
        <v>675</v>
      </c>
      <c r="D99" s="420">
        <v>50000000</v>
      </c>
      <c r="E99" s="112" t="s">
        <v>8</v>
      </c>
      <c r="F99" s="112" t="s">
        <v>553</v>
      </c>
      <c r="G99" s="117" t="s">
        <v>576</v>
      </c>
      <c r="H99" s="323" t="s">
        <v>676</v>
      </c>
      <c r="I99" s="112" t="s">
        <v>233</v>
      </c>
      <c r="J99" s="167" t="s">
        <v>677</v>
      </c>
      <c r="K99" s="112" t="s">
        <v>250</v>
      </c>
      <c r="L99" s="418"/>
      <c r="M99" s="26"/>
      <c r="N99" s="26"/>
      <c r="Y99" s="202"/>
    </row>
    <row r="100" spans="1:25" ht="73" thickBot="1">
      <c r="A100" s="545" t="s">
        <v>673</v>
      </c>
      <c r="B100" s="547" t="s">
        <v>674</v>
      </c>
      <c r="C100" s="553" t="s">
        <v>678</v>
      </c>
      <c r="D100" s="554">
        <v>105263157.89</v>
      </c>
      <c r="E100" s="556" t="s">
        <v>8</v>
      </c>
      <c r="F100" s="556" t="s">
        <v>553</v>
      </c>
      <c r="G100" s="560" t="s">
        <v>576</v>
      </c>
      <c r="H100" s="323" t="s">
        <v>718</v>
      </c>
      <c r="I100" s="556" t="s">
        <v>233</v>
      </c>
      <c r="J100" s="561" t="s">
        <v>679</v>
      </c>
      <c r="K100" s="556" t="s">
        <v>250</v>
      </c>
      <c r="L100" s="562"/>
      <c r="M100" s="26"/>
      <c r="N100" s="26"/>
      <c r="Y100" s="202"/>
    </row>
    <row r="101" spans="1:25" ht="37" thickBot="1">
      <c r="A101" s="544" t="s">
        <v>673</v>
      </c>
      <c r="B101" s="546" t="s">
        <v>465</v>
      </c>
      <c r="C101" s="550" t="s">
        <v>680</v>
      </c>
      <c r="D101" s="420">
        <v>250625000</v>
      </c>
      <c r="E101" s="112" t="s">
        <v>8</v>
      </c>
      <c r="F101" s="112" t="s">
        <v>553</v>
      </c>
      <c r="G101" s="117" t="s">
        <v>576</v>
      </c>
      <c r="H101" s="323" t="s">
        <v>22</v>
      </c>
      <c r="I101" s="112" t="s">
        <v>233</v>
      </c>
      <c r="J101" s="167" t="s">
        <v>682</v>
      </c>
      <c r="K101" s="112" t="s">
        <v>312</v>
      </c>
      <c r="L101" s="418" t="s">
        <v>681</v>
      </c>
      <c r="M101" s="28"/>
      <c r="N101" s="28"/>
      <c r="Y101" s="202"/>
    </row>
    <row r="102" spans="1:25" ht="37" thickBot="1">
      <c r="A102" s="544" t="s">
        <v>673</v>
      </c>
      <c r="B102" s="546" t="s">
        <v>674</v>
      </c>
      <c r="C102" s="550" t="s">
        <v>683</v>
      </c>
      <c r="D102" s="420">
        <v>401002507</v>
      </c>
      <c r="E102" s="112" t="s">
        <v>8</v>
      </c>
      <c r="F102" s="112" t="s">
        <v>553</v>
      </c>
      <c r="G102" s="117" t="s">
        <v>576</v>
      </c>
      <c r="H102" s="323" t="s">
        <v>85</v>
      </c>
      <c r="I102" s="112" t="s">
        <v>233</v>
      </c>
      <c r="J102" s="167" t="s">
        <v>684</v>
      </c>
      <c r="K102" s="112" t="s">
        <v>312</v>
      </c>
      <c r="L102" s="418"/>
      <c r="M102" s="28"/>
      <c r="N102" s="28"/>
      <c r="Y102" s="202"/>
    </row>
    <row r="103" spans="1:25" ht="49" thickBot="1">
      <c r="A103" s="544" t="s">
        <v>673</v>
      </c>
      <c r="B103" s="546" t="s">
        <v>465</v>
      </c>
      <c r="C103" s="550" t="s">
        <v>207</v>
      </c>
      <c r="D103" s="420">
        <v>150000000</v>
      </c>
      <c r="E103" s="112" t="s">
        <v>8</v>
      </c>
      <c r="F103" s="112" t="s">
        <v>553</v>
      </c>
      <c r="G103" s="117" t="s">
        <v>576</v>
      </c>
      <c r="H103" s="323" t="s">
        <v>230</v>
      </c>
      <c r="I103" s="112" t="s">
        <v>233</v>
      </c>
      <c r="J103" s="167" t="s">
        <v>393</v>
      </c>
      <c r="K103" s="112" t="s">
        <v>250</v>
      </c>
      <c r="L103" s="418" t="s">
        <v>685</v>
      </c>
      <c r="W103" s="202"/>
    </row>
    <row r="104" spans="1:25" ht="61" thickBot="1">
      <c r="A104" s="544" t="s">
        <v>673</v>
      </c>
      <c r="B104" s="546" t="s">
        <v>674</v>
      </c>
      <c r="C104" s="550" t="s">
        <v>702</v>
      </c>
      <c r="D104" s="420">
        <v>1503750000</v>
      </c>
      <c r="E104" s="112" t="s">
        <v>8</v>
      </c>
      <c r="F104" s="112" t="s">
        <v>553</v>
      </c>
      <c r="G104" s="117" t="s">
        <v>576</v>
      </c>
      <c r="H104" s="323" t="s">
        <v>85</v>
      </c>
      <c r="I104" s="112" t="s">
        <v>233</v>
      </c>
      <c r="J104" s="167" t="s">
        <v>703</v>
      </c>
      <c r="K104" s="112" t="s">
        <v>312</v>
      </c>
      <c r="L104" s="418"/>
      <c r="S104" s="202"/>
    </row>
    <row r="105" spans="1:25" ht="61" thickBot="1">
      <c r="A105" s="544" t="s">
        <v>55</v>
      </c>
      <c r="B105" s="546" t="s">
        <v>466</v>
      </c>
      <c r="C105" s="454" t="s">
        <v>713</v>
      </c>
      <c r="D105" s="420">
        <v>450000000</v>
      </c>
      <c r="E105" s="112" t="s">
        <v>8</v>
      </c>
      <c r="F105" s="112" t="s">
        <v>553</v>
      </c>
      <c r="G105" s="559" t="s">
        <v>576</v>
      </c>
      <c r="H105" s="323" t="s">
        <v>58</v>
      </c>
      <c r="I105" s="112" t="s">
        <v>233</v>
      </c>
      <c r="J105" s="177" t="s">
        <v>517</v>
      </c>
      <c r="K105" s="112" t="s">
        <v>312</v>
      </c>
      <c r="L105" s="418"/>
      <c r="S105" s="202"/>
    </row>
    <row r="106" spans="1:25" s="85" customFormat="1">
      <c r="A106" s="491"/>
      <c r="B106" s="492"/>
      <c r="C106" s="491"/>
      <c r="D106" s="493"/>
      <c r="E106" s="25"/>
      <c r="F106" s="25"/>
      <c r="G106" s="24"/>
      <c r="H106" s="24"/>
      <c r="I106" s="25"/>
      <c r="J106" s="570"/>
      <c r="K106" s="25"/>
      <c r="L106" s="487"/>
      <c r="S106" s="494"/>
    </row>
    <row r="107" spans="1:25" s="85" customFormat="1">
      <c r="A107" s="440" t="s">
        <v>775</v>
      </c>
      <c r="B107" s="452"/>
      <c r="C107" s="338"/>
      <c r="D107" s="476"/>
      <c r="E107" s="63"/>
      <c r="F107" s="63"/>
      <c r="G107" s="86"/>
      <c r="H107" s="329"/>
      <c r="I107" s="63"/>
      <c r="J107" s="183"/>
      <c r="K107" s="63"/>
      <c r="L107" s="468"/>
      <c r="W107" s="494"/>
    </row>
    <row r="108" spans="1:25" ht="28">
      <c r="A108" s="440" t="s">
        <v>714</v>
      </c>
      <c r="B108" s="452"/>
      <c r="C108" s="458"/>
      <c r="D108" s="476"/>
      <c r="E108" s="63"/>
      <c r="F108" s="63"/>
      <c r="I108" s="28"/>
      <c r="J108" s="28"/>
      <c r="L108" s="468"/>
    </row>
    <row r="109" spans="1:25" ht="70">
      <c r="A109" s="440" t="s">
        <v>242</v>
      </c>
      <c r="B109" s="453" t="s">
        <v>243</v>
      </c>
      <c r="C109" s="425"/>
      <c r="D109" s="425"/>
      <c r="E109" s="28"/>
      <c r="F109" s="28"/>
      <c r="G109" s="334"/>
      <c r="I109" s="240"/>
      <c r="L109" s="577"/>
    </row>
    <row r="110" spans="1:25">
      <c r="A110" s="440" t="s">
        <v>245</v>
      </c>
      <c r="B110" s="593">
        <v>5021395450</v>
      </c>
      <c r="C110" s="457"/>
      <c r="D110" s="425"/>
      <c r="E110" s="28"/>
      <c r="F110" s="28"/>
      <c r="G110" s="334"/>
      <c r="I110" s="240"/>
    </row>
    <row r="111" spans="1:25" ht="28">
      <c r="A111" s="440" t="s">
        <v>246</v>
      </c>
      <c r="B111" s="472">
        <v>4962215138</v>
      </c>
      <c r="C111" s="425"/>
      <c r="E111" s="237"/>
      <c r="F111" s="63"/>
      <c r="G111" s="335"/>
      <c r="I111" s="240"/>
      <c r="J111" s="28"/>
      <c r="K111" s="28"/>
    </row>
    <row r="112" spans="1:25" ht="28">
      <c r="A112" s="440" t="s">
        <v>282</v>
      </c>
      <c r="B112" s="291">
        <v>62667015216</v>
      </c>
      <c r="C112" s="425"/>
      <c r="E112" s="63"/>
      <c r="F112" s="63"/>
      <c r="G112" s="335"/>
      <c r="I112" s="240"/>
      <c r="J112" s="28"/>
      <c r="K112" s="28"/>
    </row>
    <row r="113" spans="3:3">
      <c r="C113" s="458"/>
    </row>
  </sheetData>
  <mergeCells count="12">
    <mergeCell ref="N2:N4"/>
    <mergeCell ref="AP2:AP4"/>
    <mergeCell ref="N5:N7"/>
    <mergeCell ref="AP5:AP7"/>
    <mergeCell ref="N8:N10"/>
    <mergeCell ref="AP8:AP10"/>
    <mergeCell ref="P17:Q17"/>
    <mergeCell ref="S17:T17"/>
    <mergeCell ref="N11:N13"/>
    <mergeCell ref="AP11:AP13"/>
    <mergeCell ref="P16:Q16"/>
    <mergeCell ref="S16:T16"/>
  </mergeCells>
  <phoneticPr fontId="30" type="noConversion"/>
  <hyperlinks>
    <hyperlink ref="J61" r:id="rId1"/>
    <hyperlink ref="J105" r:id="rId2" display="http://www.conagua.gob.mx/CONAGUA07/Contenido/Documentos/AyCCMex2007-2012.pdf"/>
    <hyperlink ref="J8" r:id="rId3"/>
    <hyperlink ref="J70" r:id="rId4"/>
    <hyperlink ref="J4" r:id="rId5" display="http://pacmun.org.mx/wp-content/uploads/2012/02/Julia_Martinez_1.pdf"/>
    <hyperlink ref="J43" r:id="rId6"/>
    <hyperlink ref="J42" r:id="rId7"/>
    <hyperlink ref="J41" r:id="rId8"/>
    <hyperlink ref="J21" r:id="rId9" display="http://pacmun.org.mx/wp-content/ uploads/2012/02/Julia_Martinez_1.pdf"/>
    <hyperlink ref="J59" r:id="rId10"/>
    <hyperlink ref="J26" r:id="rId11"/>
    <hyperlink ref="J44" r:id="rId12" location="!escuelas-bajas-en-emisiones/c1vv0"/>
    <hyperlink ref="J45" r:id="rId13"/>
    <hyperlink ref="J46" r:id="rId14"/>
    <hyperlink ref="J47" r:id="rId15"/>
    <hyperlink ref="J48" r:id="rId16"/>
    <hyperlink ref="J50" r:id="rId17"/>
    <hyperlink ref="J95" r:id="rId18" display="http://www.conafor.gob.mx:8080/documentos/docs/35/3618Resumen%20de%20Proyectos%20.pdf"/>
    <hyperlink ref="J64" r:id="rId19"/>
    <hyperlink ref="J94" r:id="rId20"/>
    <hyperlink ref="J65" r:id="rId21"/>
    <hyperlink ref="J60" r:id="rId22"/>
    <hyperlink ref="J11" r:id="rId23"/>
    <hyperlink ref="J12" r:id="rId24"/>
    <hyperlink ref="J13" r:id="rId25"/>
    <hyperlink ref="J15" r:id="rId26"/>
    <hyperlink ref="J16" r:id="rId27"/>
    <hyperlink ref="J17" r:id="rId28"/>
    <hyperlink ref="J24" r:id="rId29"/>
    <hyperlink ref="J27" r:id="rId30"/>
    <hyperlink ref="J7" r:id="rId31"/>
    <hyperlink ref="J6" r:id="rId32"/>
    <hyperlink ref="J92" r:id="rId33"/>
    <hyperlink ref="J58" r:id="rId34"/>
    <hyperlink ref="J28" r:id="rId35"/>
    <hyperlink ref="J29" r:id="rId36"/>
    <hyperlink ref="J32" r:id="rId37"/>
    <hyperlink ref="J33" r:id="rId38"/>
    <hyperlink ref="J34" r:id="rId39"/>
    <hyperlink ref="J35" r:id="rId40"/>
    <hyperlink ref="J36" r:id="rId41"/>
    <hyperlink ref="J31" r:id="rId42"/>
    <hyperlink ref="J37" r:id="rId43"/>
    <hyperlink ref="J57" r:id="rId44"/>
    <hyperlink ref="J2" r:id="rId45"/>
    <hyperlink ref="J73" r:id="rId46"/>
    <hyperlink ref="J76" r:id="rId47"/>
    <hyperlink ref="J79" r:id="rId48"/>
    <hyperlink ref="J81" r:id="rId49"/>
  </hyperlinks>
  <pageMargins left="0.75" right="0.75" top="1" bottom="1" header="0.5" footer="0.5"/>
  <pageSetup paperSize="9" orientation="portrait" horizontalDpi="4294967292" verticalDpi="4294967292"/>
  <tableParts count="1">
    <tablePart r:id="rId50"/>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3"/>
  <sheetViews>
    <sheetView workbookViewId="0">
      <selection activeCell="M129" sqref="M129"/>
    </sheetView>
  </sheetViews>
  <sheetFormatPr baseColWidth="10" defaultRowHeight="14" x14ac:dyDescent="0"/>
  <cols>
    <col min="1" max="1" width="25.1640625" customWidth="1"/>
    <col min="2" max="2" width="20" customWidth="1"/>
    <col min="3" max="3" width="20.1640625" customWidth="1"/>
    <col min="12" max="12" width="6.1640625" style="85" customWidth="1"/>
  </cols>
  <sheetData>
    <row r="1" spans="1:12">
      <c r="A1" s="634" t="s">
        <v>509</v>
      </c>
      <c r="B1" s="634"/>
    </row>
    <row r="2" spans="1:12">
      <c r="A2" s="267" t="s">
        <v>473</v>
      </c>
      <c r="B2" s="268" t="s">
        <v>706</v>
      </c>
      <c r="C2" s="498" t="s">
        <v>235</v>
      </c>
      <c r="D2" s="269"/>
      <c r="E2" s="269"/>
      <c r="F2" s="269"/>
      <c r="G2" s="269"/>
      <c r="H2" s="269"/>
      <c r="I2" s="269"/>
      <c r="J2" s="269"/>
      <c r="K2" s="269"/>
      <c r="L2" s="271"/>
    </row>
    <row r="3" spans="1:12" ht="28">
      <c r="A3" s="266" t="s">
        <v>508</v>
      </c>
      <c r="B3" s="607">
        <v>2241977418</v>
      </c>
      <c r="C3" s="61">
        <v>0.44645000000000001</v>
      </c>
    </row>
    <row r="4" spans="1:12">
      <c r="A4" s="265" t="s">
        <v>465</v>
      </c>
      <c r="B4" s="500">
        <v>1544529226</v>
      </c>
      <c r="C4" s="61">
        <v>0.30759999999999998</v>
      </c>
    </row>
    <row r="5" spans="1:12" ht="28">
      <c r="A5" s="266" t="s">
        <v>491</v>
      </c>
      <c r="B5" s="500">
        <v>770876345</v>
      </c>
      <c r="C5" s="61">
        <v>0.15351999999999999</v>
      </c>
    </row>
    <row r="6" spans="1:12">
      <c r="A6" s="266" t="s">
        <v>466</v>
      </c>
      <c r="B6" s="500">
        <v>464012461</v>
      </c>
      <c r="C6" s="61">
        <v>9.2410000000000006E-2</v>
      </c>
    </row>
    <row r="7" spans="1:12">
      <c r="B7" s="32"/>
      <c r="C7" s="355"/>
    </row>
    <row r="8" spans="1:12">
      <c r="B8" s="32"/>
      <c r="C8" s="32"/>
    </row>
    <row r="10" spans="1:12">
      <c r="K10" s="85"/>
      <c r="L10"/>
    </row>
    <row r="11" spans="1:12">
      <c r="I11" s="85"/>
      <c r="L11"/>
    </row>
    <row r="12" spans="1:12">
      <c r="B12" s="32"/>
      <c r="I12" s="85"/>
      <c r="L12"/>
    </row>
    <row r="13" spans="1:12">
      <c r="B13" s="503"/>
      <c r="I13" s="85"/>
      <c r="L13"/>
    </row>
    <row r="14" spans="1:12">
      <c r="B14" s="501"/>
      <c r="J14" s="85"/>
      <c r="L14"/>
    </row>
    <row r="15" spans="1:12">
      <c r="B15" s="501"/>
      <c r="J15" s="85"/>
      <c r="L15"/>
    </row>
    <row r="16" spans="1:12">
      <c r="B16" s="501"/>
    </row>
    <row r="17" spans="1:12">
      <c r="B17" s="502"/>
    </row>
    <row r="25" spans="1:12">
      <c r="A25" s="632" t="s">
        <v>658</v>
      </c>
      <c r="B25" s="633"/>
      <c r="C25" s="633"/>
      <c r="D25" s="633"/>
      <c r="E25" s="633"/>
      <c r="F25" s="270"/>
      <c r="G25" s="270"/>
      <c r="H25" s="270"/>
      <c r="I25" s="270"/>
      <c r="J25" s="270"/>
      <c r="K25" s="270"/>
      <c r="L25" s="271"/>
    </row>
    <row r="26" spans="1:12">
      <c r="A26" s="272" t="s">
        <v>479</v>
      </c>
      <c r="B26" s="307">
        <v>714550000</v>
      </c>
      <c r="C26" s="304">
        <v>0.92693000000000003</v>
      </c>
    </row>
    <row r="27" spans="1:12">
      <c r="A27" s="272" t="s">
        <v>176</v>
      </c>
      <c r="B27" s="297">
        <v>29100000</v>
      </c>
      <c r="C27" s="304">
        <v>3.7740000000000003E-2</v>
      </c>
    </row>
    <row r="28" spans="1:12">
      <c r="A28" s="272" t="s">
        <v>240</v>
      </c>
      <c r="B28" s="309">
        <v>14936445</v>
      </c>
      <c r="C28" s="304">
        <v>1.9369999999999998E-2</v>
      </c>
    </row>
    <row r="29" spans="1:12">
      <c r="A29" s="272" t="s">
        <v>241</v>
      </c>
      <c r="B29" s="309">
        <v>5610000</v>
      </c>
      <c r="C29" s="304">
        <v>7.2700000000000004E-3</v>
      </c>
    </row>
    <row r="30" spans="1:12">
      <c r="A30" s="272" t="s">
        <v>263</v>
      </c>
      <c r="B30" s="297">
        <v>2680000</v>
      </c>
      <c r="C30" s="304">
        <v>3.47E-3</v>
      </c>
    </row>
    <row r="31" spans="1:12">
      <c r="A31" s="272" t="s">
        <v>183</v>
      </c>
      <c r="B31" s="297">
        <v>2000000</v>
      </c>
      <c r="C31" s="304">
        <v>2.5899999999999999E-3</v>
      </c>
    </row>
    <row r="32" spans="1:12">
      <c r="A32" s="272" t="s">
        <v>9</v>
      </c>
      <c r="B32" s="297">
        <v>1100000</v>
      </c>
      <c r="C32" s="304">
        <v>1.42E-3</v>
      </c>
    </row>
    <row r="33" spans="1:3">
      <c r="A33" s="272" t="s">
        <v>168</v>
      </c>
      <c r="B33" s="297">
        <v>470682</v>
      </c>
      <c r="C33" s="304">
        <v>6.0999999999999997E-4</v>
      </c>
    </row>
    <row r="34" spans="1:3">
      <c r="A34" s="272" t="s">
        <v>657</v>
      </c>
      <c r="B34" s="297">
        <v>322018</v>
      </c>
      <c r="C34" s="304">
        <v>4.17E-4</v>
      </c>
    </row>
    <row r="35" spans="1:3">
      <c r="A35" s="272" t="s">
        <v>107</v>
      </c>
      <c r="B35" s="297">
        <v>107200</v>
      </c>
      <c r="C35" s="304">
        <v>1.3899999999999999E-4</v>
      </c>
    </row>
    <row r="36" spans="1:3">
      <c r="A36" s="272" t="s">
        <v>265</v>
      </c>
      <c r="B36" s="297">
        <f>SUM(B26:B35)</f>
        <v>770876345</v>
      </c>
      <c r="C36" s="308"/>
    </row>
    <row r="37" spans="1:3">
      <c r="A37" s="85"/>
    </row>
    <row r="41" spans="1:3">
      <c r="B41" s="32"/>
    </row>
    <row r="42" spans="1:3">
      <c r="B42" s="32"/>
    </row>
    <row r="52" spans="1:12">
      <c r="A52" s="632" t="s">
        <v>659</v>
      </c>
      <c r="B52" s="633"/>
      <c r="C52" s="633"/>
      <c r="D52" s="633"/>
      <c r="E52" s="633"/>
      <c r="F52" s="270"/>
      <c r="G52" s="270"/>
      <c r="H52" s="270"/>
      <c r="I52" s="270"/>
      <c r="J52" s="270"/>
      <c r="K52" s="270"/>
      <c r="L52" s="271"/>
    </row>
    <row r="53" spans="1:12">
      <c r="A53" s="274" t="s">
        <v>84</v>
      </c>
      <c r="B53" s="301">
        <v>650743900</v>
      </c>
      <c r="C53" s="304">
        <v>0.55630999999999997</v>
      </c>
      <c r="K53" s="85"/>
      <c r="L53"/>
    </row>
    <row r="54" spans="1:12">
      <c r="A54" s="274" t="s">
        <v>279</v>
      </c>
      <c r="B54" s="297">
        <v>470500000</v>
      </c>
      <c r="C54" s="304">
        <v>0.40222000000000002</v>
      </c>
      <c r="K54" s="85"/>
      <c r="L54"/>
    </row>
    <row r="55" spans="1:12">
      <c r="A55" s="275" t="s">
        <v>236</v>
      </c>
      <c r="B55" s="297">
        <v>32750426</v>
      </c>
      <c r="C55" s="304">
        <v>2.7990000000000001E-2</v>
      </c>
      <c r="F55" s="273"/>
      <c r="I55" s="85"/>
      <c r="L55"/>
    </row>
    <row r="56" spans="1:12">
      <c r="A56" s="275" t="s">
        <v>9</v>
      </c>
      <c r="B56" s="297">
        <v>13195359</v>
      </c>
      <c r="C56" s="304">
        <v>1.128E-2</v>
      </c>
      <c r="F56" s="273"/>
      <c r="I56" s="85"/>
      <c r="L56"/>
    </row>
    <row r="57" spans="1:12">
      <c r="A57" s="274" t="s">
        <v>482</v>
      </c>
      <c r="B57" s="307">
        <v>2395903</v>
      </c>
      <c r="C57" s="304">
        <v>2.0400000000000001E-3</v>
      </c>
      <c r="H57" s="85"/>
      <c r="L57"/>
    </row>
    <row r="58" spans="1:12">
      <c r="A58" s="274" t="s">
        <v>481</v>
      </c>
      <c r="B58" s="297">
        <v>162269</v>
      </c>
      <c r="C58" s="304">
        <v>1.2999999999999999E-4</v>
      </c>
      <c r="L58"/>
    </row>
    <row r="59" spans="1:12">
      <c r="A59" s="274" t="s">
        <v>265</v>
      </c>
      <c r="B59" s="297">
        <f>SUM(B53:B58)</f>
        <v>1169747857</v>
      </c>
      <c r="C59" s="308"/>
      <c r="F59" s="32"/>
      <c r="H59" s="85"/>
      <c r="L59"/>
    </row>
    <row r="60" spans="1:12">
      <c r="B60" s="306"/>
      <c r="C60" s="306"/>
      <c r="I60" s="85"/>
      <c r="L60"/>
    </row>
    <row r="61" spans="1:12">
      <c r="J61" s="85"/>
      <c r="L61"/>
    </row>
    <row r="62" spans="1:12">
      <c r="E62" s="85"/>
      <c r="L62"/>
    </row>
    <row r="63" spans="1:12">
      <c r="H63" s="85"/>
      <c r="L63"/>
    </row>
    <row r="64" spans="1:12">
      <c r="F64" s="85"/>
      <c r="L64"/>
    </row>
    <row r="65" spans="1:12">
      <c r="J65" s="85"/>
      <c r="L65"/>
    </row>
    <row r="66" spans="1:12">
      <c r="J66" s="85"/>
      <c r="L66"/>
    </row>
    <row r="67" spans="1:12">
      <c r="J67" s="85"/>
      <c r="L67"/>
    </row>
    <row r="68" spans="1:12">
      <c r="B68" s="287"/>
      <c r="J68" s="85"/>
      <c r="L68"/>
    </row>
    <row r="69" spans="1:12">
      <c r="I69" s="85"/>
      <c r="L69"/>
    </row>
    <row r="70" spans="1:12">
      <c r="I70" s="85"/>
      <c r="L70"/>
    </row>
    <row r="71" spans="1:12">
      <c r="K71" s="85"/>
      <c r="L71"/>
    </row>
    <row r="72" spans="1:12">
      <c r="K72" s="85"/>
      <c r="L72"/>
    </row>
    <row r="73" spans="1:12">
      <c r="K73" s="85"/>
      <c r="L73"/>
    </row>
    <row r="74" spans="1:12">
      <c r="K74" s="85"/>
      <c r="L74"/>
    </row>
    <row r="79" spans="1:12">
      <c r="A79" s="635" t="s">
        <v>660</v>
      </c>
      <c r="B79" s="636"/>
      <c r="C79" s="636"/>
      <c r="D79" s="637"/>
      <c r="E79" s="637"/>
      <c r="F79" s="608"/>
      <c r="G79" s="608"/>
      <c r="H79" s="608"/>
      <c r="I79" s="608"/>
      <c r="J79" s="608"/>
      <c r="K79" s="608"/>
      <c r="L79" s="271"/>
    </row>
    <row r="80" spans="1:12">
      <c r="A80" s="277" t="s">
        <v>776</v>
      </c>
      <c r="B80" s="614">
        <v>2110015665</v>
      </c>
      <c r="C80" s="296"/>
      <c r="D80" s="609"/>
      <c r="E80" s="28"/>
      <c r="F80" s="28"/>
      <c r="G80" s="28"/>
      <c r="H80" s="28"/>
      <c r="I80" s="28"/>
      <c r="J80" s="28"/>
      <c r="L80"/>
    </row>
    <row r="81" spans="1:12">
      <c r="A81" s="277" t="s">
        <v>236</v>
      </c>
      <c r="B81" s="612">
        <v>57730960</v>
      </c>
      <c r="C81" s="296"/>
      <c r="I81" s="85"/>
      <c r="L81"/>
    </row>
    <row r="82" spans="1:12">
      <c r="A82" s="277" t="s">
        <v>198</v>
      </c>
      <c r="B82" s="613">
        <v>24400000</v>
      </c>
      <c r="C82" s="296"/>
      <c r="I82" s="85"/>
      <c r="L82"/>
    </row>
    <row r="83" spans="1:12">
      <c r="A83" s="276" t="s">
        <v>9</v>
      </c>
      <c r="B83" s="607">
        <v>24019539</v>
      </c>
      <c r="C83" s="296"/>
      <c r="I83" s="85"/>
      <c r="L83"/>
    </row>
    <row r="84" spans="1:12">
      <c r="A84" s="276" t="s">
        <v>480</v>
      </c>
      <c r="B84" s="607">
        <v>14167486</v>
      </c>
      <c r="C84" s="296"/>
      <c r="I84" s="85"/>
      <c r="L84"/>
    </row>
    <row r="85" spans="1:12">
      <c r="A85" s="276" t="s">
        <v>481</v>
      </c>
      <c r="B85" s="297">
        <v>4738264</v>
      </c>
      <c r="C85" s="296"/>
      <c r="D85" s="32"/>
      <c r="I85" s="85"/>
      <c r="L85"/>
    </row>
    <row r="86" spans="1:12">
      <c r="A86" s="276" t="s">
        <v>483</v>
      </c>
      <c r="B86" s="610">
        <v>4709538</v>
      </c>
      <c r="C86" s="296"/>
      <c r="I86" s="85"/>
      <c r="L86"/>
    </row>
    <row r="87" spans="1:12">
      <c r="A87" s="276" t="s">
        <v>133</v>
      </c>
      <c r="B87" s="299">
        <v>680627</v>
      </c>
      <c r="C87" s="296"/>
      <c r="D87" s="32"/>
      <c r="I87" s="85"/>
      <c r="L87"/>
    </row>
    <row r="88" spans="1:12">
      <c r="A88" s="276" t="s">
        <v>84</v>
      </c>
      <c r="B88" s="300">
        <v>362270</v>
      </c>
      <c r="C88" s="296"/>
      <c r="J88" s="85"/>
      <c r="L88"/>
    </row>
    <row r="89" spans="1:12">
      <c r="A89" s="276" t="s">
        <v>107</v>
      </c>
      <c r="B89" s="295">
        <v>339087</v>
      </c>
      <c r="C89" s="296"/>
      <c r="J89" s="85"/>
      <c r="L89"/>
    </row>
    <row r="90" spans="1:12">
      <c r="A90" s="278" t="s">
        <v>52</v>
      </c>
      <c r="B90" s="301">
        <v>291500</v>
      </c>
      <c r="C90" s="296"/>
      <c r="J90" s="85"/>
      <c r="L90"/>
    </row>
    <row r="91" spans="1:12">
      <c r="A91" s="278" t="s">
        <v>484</v>
      </c>
      <c r="B91" s="295">
        <v>78490</v>
      </c>
      <c r="C91" s="296"/>
      <c r="K91" s="85"/>
      <c r="L91"/>
    </row>
    <row r="92" spans="1:12">
      <c r="A92" s="276" t="s">
        <v>265</v>
      </c>
      <c r="B92" s="607"/>
      <c r="C92" s="302"/>
      <c r="K92" s="85"/>
      <c r="L92"/>
    </row>
    <row r="93" spans="1:12" ht="15">
      <c r="B93" s="611"/>
      <c r="C93" s="294"/>
      <c r="J93" s="85"/>
      <c r="L93"/>
    </row>
    <row r="94" spans="1:12">
      <c r="H94" s="85"/>
      <c r="L94"/>
    </row>
    <row r="95" spans="1:12">
      <c r="H95" s="85"/>
      <c r="L95"/>
    </row>
    <row r="96" spans="1:12">
      <c r="G96" s="85"/>
      <c r="L96"/>
    </row>
    <row r="97" spans="1:12">
      <c r="H97" s="85"/>
      <c r="L97"/>
    </row>
    <row r="98" spans="1:12">
      <c r="H98" s="85"/>
      <c r="L98"/>
    </row>
    <row r="99" spans="1:12">
      <c r="J99" s="85"/>
      <c r="L99"/>
    </row>
    <row r="100" spans="1:12">
      <c r="J100" s="85"/>
      <c r="L100"/>
    </row>
    <row r="101" spans="1:12">
      <c r="J101" s="85"/>
      <c r="L101"/>
    </row>
    <row r="102" spans="1:12">
      <c r="J102" s="85"/>
      <c r="L102"/>
    </row>
    <row r="103" spans="1:12">
      <c r="K103" s="85"/>
      <c r="L103"/>
    </row>
    <row r="104" spans="1:12">
      <c r="K104" s="85"/>
      <c r="L104"/>
    </row>
    <row r="105" spans="1:12">
      <c r="K105" s="85"/>
      <c r="L105"/>
    </row>
    <row r="111" spans="1:12">
      <c r="A111" s="635" t="s">
        <v>774</v>
      </c>
      <c r="B111" s="636"/>
      <c r="C111" s="636"/>
      <c r="D111" s="636"/>
      <c r="E111" s="636"/>
      <c r="F111" s="270"/>
      <c r="G111" s="270"/>
      <c r="H111" s="270"/>
      <c r="I111" s="270"/>
      <c r="J111" s="270"/>
      <c r="K111" s="270"/>
      <c r="L111" s="271"/>
    </row>
    <row r="112" spans="1:12">
      <c r="A112" s="279" t="s">
        <v>479</v>
      </c>
      <c r="B112" s="303">
        <v>450000000</v>
      </c>
      <c r="C112" s="304">
        <v>0.9698</v>
      </c>
      <c r="K112" s="85"/>
      <c r="L112"/>
    </row>
    <row r="113" spans="1:12">
      <c r="A113" s="279" t="s">
        <v>9</v>
      </c>
      <c r="B113" s="293">
        <v>12000000</v>
      </c>
      <c r="C113" s="304">
        <v>2.5860000000000001E-2</v>
      </c>
      <c r="K113" s="85"/>
      <c r="L113"/>
    </row>
    <row r="114" spans="1:12" ht="28">
      <c r="A114" s="408" t="s">
        <v>628</v>
      </c>
      <c r="B114" s="305">
        <v>2012461</v>
      </c>
      <c r="C114" s="304">
        <v>4.3299999999999996E-3</v>
      </c>
      <c r="K114" s="85"/>
      <c r="L114"/>
    </row>
    <row r="115" spans="1:12">
      <c r="A115" s="279" t="s">
        <v>265</v>
      </c>
      <c r="B115" s="303">
        <f>SUM(B112:B114)</f>
        <v>464012461</v>
      </c>
      <c r="C115" s="308"/>
      <c r="K115" s="85"/>
      <c r="L115"/>
    </row>
    <row r="118" spans="1:12">
      <c r="J118" s="85"/>
      <c r="L118"/>
    </row>
    <row r="119" spans="1:12">
      <c r="J119" s="85"/>
      <c r="L119"/>
    </row>
    <row r="120" spans="1:12">
      <c r="J120" s="85"/>
      <c r="L120"/>
    </row>
    <row r="134" spans="1:12">
      <c r="A134" s="413" t="s">
        <v>486</v>
      </c>
      <c r="B134" s="414"/>
      <c r="C134" s="414"/>
      <c r="D134" s="414"/>
      <c r="E134" s="414"/>
      <c r="F134" s="270"/>
      <c r="G134" s="270"/>
      <c r="H134" s="270"/>
      <c r="I134" s="270"/>
      <c r="J134" s="270"/>
      <c r="K134" s="270"/>
      <c r="L134" s="271"/>
    </row>
    <row r="135" spans="1:12">
      <c r="A135" s="280" t="s">
        <v>382</v>
      </c>
      <c r="B135" s="309">
        <v>3653390665</v>
      </c>
      <c r="C135" s="304">
        <v>0.73</v>
      </c>
    </row>
    <row r="136" spans="1:12">
      <c r="A136" s="280" t="s">
        <v>84</v>
      </c>
      <c r="B136" s="309">
        <v>651428188</v>
      </c>
      <c r="C136" s="474">
        <v>0.13</v>
      </c>
    </row>
    <row r="137" spans="1:12">
      <c r="A137" s="280" t="s">
        <v>198</v>
      </c>
      <c r="B137" s="309">
        <v>488500000</v>
      </c>
      <c r="C137" s="304">
        <v>9.7339999999999996E-2</v>
      </c>
    </row>
    <row r="138" spans="1:12">
      <c r="A138" s="280" t="s">
        <v>236</v>
      </c>
      <c r="B138" s="309">
        <v>90481386</v>
      </c>
      <c r="C138" s="304">
        <v>1.8030000000000001E-2</v>
      </c>
    </row>
    <row r="139" spans="1:12">
      <c r="A139" s="280" t="s">
        <v>9</v>
      </c>
      <c r="B139" s="309">
        <v>49314899</v>
      </c>
      <c r="C139" s="304">
        <v>9.8200000000000006E-3</v>
      </c>
    </row>
    <row r="140" spans="1:12">
      <c r="A140" s="280" t="s">
        <v>512</v>
      </c>
      <c r="B140" s="297">
        <v>29100000</v>
      </c>
      <c r="C140" s="304">
        <v>5.79E-3</v>
      </c>
    </row>
    <row r="141" spans="1:12">
      <c r="A141" s="280" t="s">
        <v>480</v>
      </c>
      <c r="B141" s="310">
        <v>16563749</v>
      </c>
      <c r="C141" s="304">
        <v>2.33E-4</v>
      </c>
    </row>
    <row r="142" spans="1:12">
      <c r="A142" s="280" t="s">
        <v>511</v>
      </c>
      <c r="B142" s="310">
        <v>14936445</v>
      </c>
      <c r="C142" s="304">
        <v>2.1000000000000001E-4</v>
      </c>
      <c r="K142" s="85"/>
      <c r="L142"/>
    </row>
    <row r="143" spans="1:12">
      <c r="A143" s="280" t="s">
        <v>490</v>
      </c>
      <c r="B143" s="297">
        <v>5610000</v>
      </c>
      <c r="C143" s="304">
        <v>6.9999999999999994E-5</v>
      </c>
      <c r="K143" s="85"/>
      <c r="L143"/>
    </row>
    <row r="144" spans="1:12">
      <c r="A144" s="280" t="s">
        <v>125</v>
      </c>
      <c r="B144" s="594">
        <v>4900533</v>
      </c>
      <c r="C144" s="308">
        <v>1E-4</v>
      </c>
      <c r="I144" s="85"/>
      <c r="L144"/>
    </row>
    <row r="145" spans="1:12">
      <c r="A145" s="280" t="s">
        <v>483</v>
      </c>
      <c r="B145" s="310">
        <v>4709538</v>
      </c>
      <c r="C145" s="304">
        <v>6.0000000000000002E-5</v>
      </c>
      <c r="K145" s="85"/>
      <c r="L145"/>
    </row>
    <row r="146" spans="1:12">
      <c r="A146" s="280" t="s">
        <v>716</v>
      </c>
      <c r="B146" s="310">
        <v>3800000</v>
      </c>
      <c r="C146" s="304">
        <v>5.0000000000000002E-5</v>
      </c>
      <c r="K146" s="85"/>
      <c r="L146"/>
    </row>
    <row r="147" spans="1:12">
      <c r="A147" s="280" t="s">
        <v>510</v>
      </c>
      <c r="B147" s="311">
        <v>2680000</v>
      </c>
      <c r="C147" s="529">
        <v>3.0000000000000001E-5</v>
      </c>
      <c r="K147" s="85"/>
      <c r="L147"/>
    </row>
    <row r="148" spans="1:12" ht="28">
      <c r="A148" s="280" t="s">
        <v>628</v>
      </c>
      <c r="B148" s="298">
        <v>2012461</v>
      </c>
      <c r="C148" s="529">
        <v>2.8E-5</v>
      </c>
      <c r="K148" s="85"/>
      <c r="L148"/>
    </row>
    <row r="149" spans="1:12">
      <c r="A149" s="280" t="s">
        <v>513</v>
      </c>
      <c r="B149" s="297">
        <v>2000000</v>
      </c>
      <c r="C149" s="529">
        <v>2.8E-5</v>
      </c>
      <c r="K149" s="85"/>
      <c r="L149"/>
    </row>
    <row r="150" spans="1:12">
      <c r="A150" s="280" t="s">
        <v>133</v>
      </c>
      <c r="B150" s="297">
        <v>680627</v>
      </c>
      <c r="C150" s="530">
        <v>9.0000000000000002E-6</v>
      </c>
      <c r="J150" s="85"/>
      <c r="L150"/>
    </row>
    <row r="151" spans="1:12">
      <c r="A151" s="280" t="s">
        <v>168</v>
      </c>
      <c r="B151" s="297">
        <v>470682</v>
      </c>
      <c r="C151" s="530">
        <v>6.0000000000000002E-6</v>
      </c>
      <c r="J151" s="85"/>
      <c r="L151"/>
    </row>
    <row r="152" spans="1:12">
      <c r="A152" s="280" t="s">
        <v>107</v>
      </c>
      <c r="B152" s="297">
        <v>446287</v>
      </c>
      <c r="C152" s="531">
        <v>6.0000000000000002E-6</v>
      </c>
      <c r="J152" s="85"/>
      <c r="L152"/>
    </row>
    <row r="153" spans="1:12">
      <c r="A153" s="280" t="s">
        <v>487</v>
      </c>
      <c r="B153" s="297">
        <v>291500</v>
      </c>
      <c r="C153" s="530">
        <v>3.9999999999999998E-6</v>
      </c>
      <c r="K153" s="85"/>
      <c r="L153"/>
    </row>
    <row r="154" spans="1:12">
      <c r="A154" s="280" t="s">
        <v>484</v>
      </c>
      <c r="B154" s="297">
        <v>78490</v>
      </c>
      <c r="C154" s="530">
        <v>9.9999999999999995E-7</v>
      </c>
      <c r="K154" s="85"/>
      <c r="L154"/>
    </row>
    <row r="155" spans="1:12">
      <c r="A155" s="280" t="s">
        <v>265</v>
      </c>
      <c r="B155" s="297">
        <f>SUM(B135:B154)</f>
        <v>5021395450</v>
      </c>
      <c r="C155" s="308"/>
      <c r="K155" s="85"/>
      <c r="L155"/>
    </row>
    <row r="156" spans="1:12">
      <c r="C156" s="473"/>
    </row>
    <row r="161" spans="1:14">
      <c r="B161" s="240"/>
    </row>
    <row r="173" spans="1:14">
      <c r="B173" s="32"/>
      <c r="C173" s="355"/>
    </row>
    <row r="174" spans="1:14">
      <c r="C174" s="355"/>
      <c r="I174" s="85"/>
      <c r="L174"/>
    </row>
    <row r="175" spans="1:14">
      <c r="I175" s="85"/>
      <c r="L175"/>
    </row>
    <row r="176" spans="1:14">
      <c r="A176" s="628" t="s">
        <v>672</v>
      </c>
      <c r="B176" s="629"/>
      <c r="C176" s="629"/>
      <c r="D176" s="270"/>
      <c r="E176" s="270"/>
      <c r="F176" s="270"/>
      <c r="G176" s="270"/>
      <c r="H176" s="270"/>
      <c r="I176" s="270"/>
      <c r="J176" s="270"/>
      <c r="K176" s="270"/>
      <c r="L176" s="270"/>
      <c r="M176" s="270"/>
      <c r="N176" s="475"/>
    </row>
    <row r="177" spans="1:14">
      <c r="A177" s="527" t="s">
        <v>515</v>
      </c>
      <c r="B177" s="526" t="s">
        <v>706</v>
      </c>
      <c r="C177" s="528" t="s">
        <v>715</v>
      </c>
      <c r="D177" s="525"/>
      <c r="E177" s="525"/>
      <c r="F177" s="525"/>
      <c r="G177" s="525"/>
      <c r="H177" s="525"/>
      <c r="I177" s="525"/>
      <c r="J177" s="525"/>
      <c r="K177" s="525"/>
      <c r="L177" s="525"/>
      <c r="M177" s="525"/>
      <c r="N177" s="525"/>
    </row>
    <row r="178" spans="1:14">
      <c r="A178" s="280" t="s">
        <v>382</v>
      </c>
      <c r="B178" s="499">
        <v>3653390665</v>
      </c>
      <c r="C178" s="304">
        <v>0.72770000000000001</v>
      </c>
      <c r="I178" s="85"/>
      <c r="L178"/>
    </row>
    <row r="179" spans="1:14">
      <c r="A179" s="280" t="s">
        <v>84</v>
      </c>
      <c r="B179" s="309">
        <v>651428188</v>
      </c>
      <c r="C179" s="474">
        <v>0.1298</v>
      </c>
      <c r="I179" s="85"/>
      <c r="L179"/>
    </row>
    <row r="180" spans="1:14">
      <c r="A180" s="280" t="s">
        <v>198</v>
      </c>
      <c r="B180" s="309">
        <v>488500000</v>
      </c>
      <c r="C180" s="304">
        <v>9.7199999999999995E-2</v>
      </c>
      <c r="I180" s="85"/>
      <c r="L180"/>
    </row>
    <row r="181" spans="1:14">
      <c r="A181" s="280" t="s">
        <v>236</v>
      </c>
      <c r="B181" s="309">
        <v>90481386</v>
      </c>
      <c r="C181" s="304">
        <v>1.8030000000000001E-2</v>
      </c>
      <c r="I181" s="85"/>
      <c r="L181"/>
    </row>
    <row r="182" spans="1:14">
      <c r="A182" s="280" t="s">
        <v>9</v>
      </c>
      <c r="B182" s="499">
        <v>49314899</v>
      </c>
      <c r="C182" s="61">
        <v>9.8200000000000006E-3</v>
      </c>
      <c r="H182" s="85"/>
      <c r="L182"/>
    </row>
    <row r="183" spans="1:14">
      <c r="A183" s="280" t="s">
        <v>512</v>
      </c>
      <c r="B183" s="297">
        <v>29100000</v>
      </c>
      <c r="C183" s="304">
        <v>5.7000000000000002E-3</v>
      </c>
      <c r="I183" s="85"/>
      <c r="L183"/>
    </row>
    <row r="184" spans="1:14">
      <c r="A184" s="280" t="s">
        <v>514</v>
      </c>
      <c r="B184" s="499">
        <v>59180312</v>
      </c>
      <c r="C184" s="304">
        <v>1.17E-2</v>
      </c>
    </row>
    <row r="185" spans="1:14">
      <c r="B185" s="32"/>
      <c r="C185" s="355">
        <f>SUM(C178:C184)</f>
        <v>0.99995000000000012</v>
      </c>
      <c r="L185"/>
    </row>
    <row r="186" spans="1:14">
      <c r="B186" s="524"/>
    </row>
    <row r="187" spans="1:14">
      <c r="B187" s="32"/>
      <c r="I187" s="85"/>
      <c r="L187"/>
    </row>
    <row r="188" spans="1:14">
      <c r="B188" s="32"/>
      <c r="I188" s="85"/>
      <c r="L188"/>
    </row>
    <row r="189" spans="1:14">
      <c r="F189" s="85"/>
      <c r="L189"/>
    </row>
    <row r="190" spans="1:14">
      <c r="F190" s="85"/>
      <c r="L190"/>
    </row>
    <row r="191" spans="1:14">
      <c r="I191" s="85"/>
      <c r="L191"/>
    </row>
    <row r="192" spans="1:14">
      <c r="I192" s="85"/>
      <c r="L192"/>
    </row>
    <row r="193" spans="1:12">
      <c r="I193" s="85"/>
      <c r="L193"/>
    </row>
    <row r="194" spans="1:12">
      <c r="I194" s="85"/>
      <c r="L194"/>
    </row>
    <row r="195" spans="1:12">
      <c r="I195" s="85"/>
      <c r="L195"/>
    </row>
    <row r="196" spans="1:12">
      <c r="I196" s="85"/>
      <c r="L196"/>
    </row>
    <row r="197" spans="1:12">
      <c r="I197" s="85"/>
      <c r="L197"/>
    </row>
    <row r="198" spans="1:12">
      <c r="I198" s="85"/>
      <c r="L198"/>
    </row>
    <row r="199" spans="1:12">
      <c r="I199" s="85"/>
      <c r="L199"/>
    </row>
    <row r="200" spans="1:12">
      <c r="A200" s="630" t="s">
        <v>577</v>
      </c>
      <c r="B200" s="631"/>
      <c r="C200" s="522"/>
      <c r="I200" s="85"/>
      <c r="L200"/>
    </row>
    <row r="201" spans="1:12">
      <c r="A201" s="523" t="s">
        <v>578</v>
      </c>
      <c r="B201" s="108">
        <v>2176147900</v>
      </c>
      <c r="C201" s="208">
        <v>0.87414000000000003</v>
      </c>
      <c r="I201" s="85"/>
      <c r="L201"/>
    </row>
    <row r="202" spans="1:12">
      <c r="A202" s="523" t="s">
        <v>579</v>
      </c>
      <c r="B202" s="108">
        <v>258619820</v>
      </c>
      <c r="C202" s="208">
        <v>0.10388</v>
      </c>
    </row>
    <row r="203" spans="1:12">
      <c r="A203" s="523" t="s">
        <v>580</v>
      </c>
      <c r="B203" s="108">
        <v>54892908</v>
      </c>
      <c r="C203" s="208">
        <v>2.1999999999999999E-2</v>
      </c>
    </row>
  </sheetData>
  <mergeCells count="7">
    <mergeCell ref="A176:C176"/>
    <mergeCell ref="A200:B200"/>
    <mergeCell ref="A25:E25"/>
    <mergeCell ref="A1:B1"/>
    <mergeCell ref="A52:E52"/>
    <mergeCell ref="A79:E79"/>
    <mergeCell ref="A111:E111"/>
  </mergeCells>
  <phoneticPr fontId="30" type="noConversion"/>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abSelected="1" workbookViewId="0">
      <selection activeCell="F34" sqref="F34"/>
    </sheetView>
  </sheetViews>
  <sheetFormatPr baseColWidth="10" defaultRowHeight="14" x14ac:dyDescent="0"/>
  <cols>
    <col min="1" max="1" width="27.6640625" customWidth="1"/>
    <col min="7" max="7" width="22.83203125" customWidth="1"/>
    <col min="8" max="8" width="15.6640625" customWidth="1"/>
    <col min="20" max="20" width="22.1640625" customWidth="1"/>
    <col min="21" max="21" width="24.1640625" customWidth="1"/>
  </cols>
  <sheetData>
    <row r="1" spans="1:21" ht="56">
      <c r="A1" s="404" t="s">
        <v>433</v>
      </c>
      <c r="B1" s="402" t="s">
        <v>84</v>
      </c>
      <c r="C1" s="404" t="s">
        <v>705</v>
      </c>
      <c r="D1" s="402" t="s">
        <v>236</v>
      </c>
      <c r="E1" s="402" t="s">
        <v>9</v>
      </c>
      <c r="F1" s="402" t="s">
        <v>176</v>
      </c>
      <c r="G1" s="403" t="s">
        <v>238</v>
      </c>
      <c r="H1" s="402" t="s">
        <v>240</v>
      </c>
      <c r="I1" s="402" t="s">
        <v>490</v>
      </c>
      <c r="J1" s="403" t="s">
        <v>239</v>
      </c>
      <c r="K1" s="403" t="s">
        <v>125</v>
      </c>
      <c r="L1" s="495" t="s">
        <v>704</v>
      </c>
      <c r="M1" s="402" t="s">
        <v>263</v>
      </c>
      <c r="N1" s="404" t="s">
        <v>628</v>
      </c>
      <c r="O1" s="404" t="s">
        <v>183</v>
      </c>
      <c r="P1" s="402" t="s">
        <v>133</v>
      </c>
      <c r="Q1" s="402" t="s">
        <v>168</v>
      </c>
      <c r="R1" s="402" t="s">
        <v>107</v>
      </c>
      <c r="S1" s="402" t="s">
        <v>262</v>
      </c>
      <c r="T1" s="402" t="s">
        <v>237</v>
      </c>
      <c r="U1" s="281"/>
    </row>
    <row r="2" spans="1:21">
      <c r="A2" s="574">
        <v>300750000</v>
      </c>
      <c r="B2" s="574">
        <v>650743900</v>
      </c>
      <c r="C2" s="597">
        <v>15000000</v>
      </c>
      <c r="D2" s="574">
        <v>5336960</v>
      </c>
      <c r="E2" s="592">
        <v>12000000</v>
      </c>
      <c r="F2" s="575">
        <v>29100000</v>
      </c>
      <c r="G2" s="574">
        <v>8620615</v>
      </c>
      <c r="H2" s="575">
        <v>14936445</v>
      </c>
      <c r="I2" s="575">
        <v>5610000</v>
      </c>
      <c r="J2" s="575">
        <v>4709538</v>
      </c>
      <c r="K2" s="598">
        <v>116573</v>
      </c>
      <c r="L2" s="575">
        <v>3800000</v>
      </c>
      <c r="M2" s="575">
        <v>2680000</v>
      </c>
      <c r="N2" s="599">
        <v>2012461</v>
      </c>
      <c r="O2" s="575">
        <v>2000000</v>
      </c>
      <c r="P2" s="575">
        <v>120000</v>
      </c>
      <c r="Q2" s="575">
        <v>470682</v>
      </c>
      <c r="R2" s="575">
        <v>113029</v>
      </c>
      <c r="S2" s="575">
        <v>291500</v>
      </c>
      <c r="T2" s="575">
        <v>15698</v>
      </c>
      <c r="U2" s="281"/>
    </row>
    <row r="3" spans="1:21">
      <c r="A3" s="574">
        <v>350000000</v>
      </c>
      <c r="B3" s="574">
        <v>362270</v>
      </c>
      <c r="C3" s="574">
        <v>3000000</v>
      </c>
      <c r="D3" s="574">
        <v>1997426</v>
      </c>
      <c r="E3" s="599">
        <v>1100000</v>
      </c>
      <c r="F3" s="600"/>
      <c r="G3" s="574">
        <v>4342571</v>
      </c>
      <c r="H3" s="600"/>
      <c r="I3" s="600"/>
      <c r="J3" s="600"/>
      <c r="K3" s="598">
        <v>132116</v>
      </c>
      <c r="L3" s="600"/>
      <c r="M3" s="600"/>
      <c r="N3" s="600"/>
      <c r="O3" s="600"/>
      <c r="P3" s="575">
        <v>111120</v>
      </c>
      <c r="Q3" s="600"/>
      <c r="R3" s="575">
        <v>113029</v>
      </c>
      <c r="S3" s="600"/>
      <c r="T3" s="575">
        <v>15698</v>
      </c>
      <c r="U3" s="281"/>
    </row>
    <row r="4" spans="1:21">
      <c r="A4" s="574">
        <v>25660000</v>
      </c>
      <c r="B4" s="574">
        <v>322018</v>
      </c>
      <c r="C4" s="574">
        <v>56514000</v>
      </c>
      <c r="D4" s="574">
        <v>4154000</v>
      </c>
      <c r="E4" s="601">
        <v>10500000</v>
      </c>
      <c r="F4" s="600"/>
      <c r="G4" s="574">
        <v>2395903</v>
      </c>
      <c r="H4" s="600"/>
      <c r="I4" s="600"/>
      <c r="J4" s="600"/>
      <c r="K4" s="598">
        <v>319446</v>
      </c>
      <c r="L4" s="600"/>
      <c r="M4" s="600"/>
      <c r="N4" s="600"/>
      <c r="O4" s="600"/>
      <c r="P4" s="575">
        <v>21424</v>
      </c>
      <c r="Q4" s="600"/>
      <c r="R4" s="575">
        <v>107200</v>
      </c>
      <c r="S4" s="600"/>
      <c r="T4" s="575">
        <v>15698</v>
      </c>
      <c r="U4" s="281"/>
    </row>
    <row r="5" spans="1:21">
      <c r="A5" s="574">
        <v>16340000</v>
      </c>
      <c r="B5" s="575"/>
      <c r="C5" s="574">
        <v>70609000</v>
      </c>
      <c r="D5" s="574">
        <v>4690000</v>
      </c>
      <c r="E5" s="592">
        <v>999999</v>
      </c>
      <c r="F5" s="600"/>
      <c r="G5" s="574">
        <v>1204660</v>
      </c>
      <c r="H5" s="600"/>
      <c r="I5" s="600"/>
      <c r="J5" s="600"/>
      <c r="K5" s="598">
        <v>245801</v>
      </c>
      <c r="L5" s="600"/>
      <c r="M5" s="600"/>
      <c r="N5" s="600"/>
      <c r="O5" s="600"/>
      <c r="P5" s="575">
        <v>105590</v>
      </c>
      <c r="Q5" s="600"/>
      <c r="R5" s="575">
        <v>113029</v>
      </c>
      <c r="S5" s="600"/>
      <c r="T5" s="575">
        <v>15698</v>
      </c>
      <c r="U5" s="281"/>
    </row>
    <row r="6" spans="1:21">
      <c r="A6" s="574">
        <v>50000000</v>
      </c>
      <c r="B6" s="602"/>
      <c r="C6" s="574">
        <v>24400000</v>
      </c>
      <c r="D6" s="574">
        <v>9380000</v>
      </c>
      <c r="E6" s="592">
        <v>3019540</v>
      </c>
      <c r="F6" s="600"/>
      <c r="G6" s="602"/>
      <c r="H6" s="600"/>
      <c r="I6" s="600"/>
      <c r="J6" s="600"/>
      <c r="K6" s="598">
        <v>348569</v>
      </c>
      <c r="L6" s="600"/>
      <c r="M6" s="600"/>
      <c r="N6" s="600"/>
      <c r="O6" s="600"/>
      <c r="P6" s="575">
        <v>246493</v>
      </c>
      <c r="Q6" s="600"/>
      <c r="R6" s="600"/>
      <c r="S6" s="600"/>
      <c r="T6" s="575">
        <v>15698</v>
      </c>
      <c r="U6" s="281"/>
    </row>
    <row r="7" spans="1:21">
      <c r="A7" s="574">
        <v>50000000</v>
      </c>
      <c r="B7" s="600"/>
      <c r="C7" s="574">
        <v>50000000</v>
      </c>
      <c r="D7" s="574">
        <v>12730000</v>
      </c>
      <c r="E7" s="574">
        <v>4000000</v>
      </c>
      <c r="F7" s="600"/>
      <c r="G7" s="600"/>
      <c r="H7" s="600"/>
      <c r="I7" s="600"/>
      <c r="J7" s="600"/>
      <c r="K7" s="598">
        <v>195235</v>
      </c>
      <c r="L7" s="600"/>
      <c r="M7" s="600"/>
      <c r="N7" s="600"/>
      <c r="O7" s="600"/>
      <c r="P7" s="575">
        <v>76000</v>
      </c>
      <c r="Q7" s="600"/>
      <c r="R7" s="600"/>
      <c r="S7" s="600"/>
      <c r="T7" s="602"/>
      <c r="U7" s="281"/>
    </row>
    <row r="8" spans="1:21">
      <c r="A8" s="574">
        <v>105263157.89</v>
      </c>
      <c r="B8" s="600"/>
      <c r="C8" s="574">
        <v>53377000</v>
      </c>
      <c r="D8" s="574">
        <v>402000</v>
      </c>
      <c r="E8" s="574">
        <v>5500000</v>
      </c>
      <c r="F8" s="600"/>
      <c r="G8" s="600"/>
      <c r="H8" s="600"/>
      <c r="I8" s="600"/>
      <c r="J8" s="600"/>
      <c r="K8" s="598">
        <v>162269</v>
      </c>
      <c r="L8" s="600"/>
      <c r="M8" s="600"/>
      <c r="N8" s="600"/>
      <c r="O8" s="600"/>
      <c r="P8" s="603"/>
      <c r="Q8" s="600"/>
      <c r="R8" s="600"/>
      <c r="S8" s="600"/>
      <c r="T8" s="602"/>
      <c r="U8" s="281"/>
    </row>
    <row r="9" spans="1:21">
      <c r="A9" s="574">
        <v>250625000</v>
      </c>
      <c r="B9" s="600"/>
      <c r="C9" s="574">
        <v>200000000</v>
      </c>
      <c r="D9" s="574">
        <v>9380000</v>
      </c>
      <c r="E9" s="599">
        <v>1888209</v>
      </c>
      <c r="F9" s="600"/>
      <c r="G9" s="600"/>
      <c r="H9" s="600"/>
      <c r="I9" s="600"/>
      <c r="J9" s="600"/>
      <c r="K9" s="591">
        <v>114437</v>
      </c>
      <c r="L9" s="600"/>
      <c r="M9" s="600"/>
      <c r="N9" s="600"/>
      <c r="O9" s="600"/>
      <c r="P9" s="600"/>
      <c r="Q9" s="600"/>
      <c r="R9" s="600"/>
      <c r="S9" s="600"/>
      <c r="T9" s="602"/>
      <c r="U9" s="281"/>
    </row>
    <row r="10" spans="1:21">
      <c r="A10" s="574">
        <v>401002507</v>
      </c>
      <c r="B10" s="600"/>
      <c r="C10" s="574">
        <v>15600000</v>
      </c>
      <c r="D10" s="574">
        <v>8040000</v>
      </c>
      <c r="E10" s="592">
        <v>7830460</v>
      </c>
      <c r="F10" s="600"/>
      <c r="G10" s="600"/>
      <c r="H10" s="600"/>
      <c r="I10" s="600"/>
      <c r="J10" s="600"/>
      <c r="K10" s="599">
        <v>289222</v>
      </c>
      <c r="L10" s="600"/>
      <c r="M10" s="600"/>
      <c r="N10" s="600"/>
      <c r="O10" s="600"/>
      <c r="P10" s="600"/>
      <c r="Q10" s="600"/>
      <c r="R10" s="600"/>
      <c r="S10" s="600"/>
      <c r="T10" s="602"/>
      <c r="U10" s="281"/>
    </row>
    <row r="11" spans="1:21">
      <c r="A11" s="574">
        <v>150000000</v>
      </c>
      <c r="B11" s="600"/>
      <c r="C11" s="602"/>
      <c r="D11" s="574">
        <v>6030000</v>
      </c>
      <c r="E11" s="599">
        <v>2476691</v>
      </c>
      <c r="F11" s="600"/>
      <c r="G11" s="600"/>
      <c r="H11" s="600"/>
      <c r="I11" s="600"/>
      <c r="J11" s="600"/>
      <c r="K11" s="599">
        <v>17844</v>
      </c>
      <c r="L11" s="600"/>
      <c r="M11" s="600"/>
      <c r="N11" s="600"/>
      <c r="O11" s="600"/>
      <c r="P11" s="600"/>
      <c r="Q11" s="600"/>
      <c r="R11" s="600"/>
      <c r="S11" s="600"/>
      <c r="T11" s="602"/>
      <c r="U11" s="281"/>
    </row>
    <row r="12" spans="1:21">
      <c r="A12" s="574">
        <v>1503750000</v>
      </c>
      <c r="B12" s="600"/>
      <c r="C12" s="602"/>
      <c r="D12" s="574">
        <v>6700000</v>
      </c>
      <c r="E12" s="575"/>
      <c r="F12" s="600"/>
      <c r="G12" s="600"/>
      <c r="H12" s="600"/>
      <c r="I12" s="600"/>
      <c r="J12" s="600"/>
      <c r="K12" s="599">
        <v>30222</v>
      </c>
      <c r="L12" s="600"/>
      <c r="M12" s="600"/>
      <c r="N12" s="600"/>
      <c r="O12" s="600"/>
      <c r="P12" s="600"/>
      <c r="Q12" s="600"/>
      <c r="R12" s="600"/>
      <c r="S12" s="600"/>
      <c r="T12" s="602"/>
      <c r="U12" s="281"/>
    </row>
    <row r="13" spans="1:21">
      <c r="A13" s="574">
        <v>450000000</v>
      </c>
      <c r="B13" s="600"/>
      <c r="C13" s="602"/>
      <c r="D13" s="574">
        <v>8911000</v>
      </c>
      <c r="E13" s="575"/>
      <c r="F13" s="600"/>
      <c r="G13" s="600"/>
      <c r="H13" s="600"/>
      <c r="I13" s="600"/>
      <c r="J13" s="600"/>
      <c r="K13" s="599">
        <v>250210</v>
      </c>
      <c r="L13" s="600"/>
      <c r="M13" s="600"/>
      <c r="N13" s="600"/>
      <c r="O13" s="600"/>
      <c r="P13" s="600"/>
      <c r="Q13" s="600"/>
      <c r="R13" s="600"/>
      <c r="S13" s="600"/>
      <c r="T13" s="602"/>
      <c r="U13" s="281"/>
    </row>
    <row r="14" spans="1:21">
      <c r="A14" s="600"/>
      <c r="B14" s="600"/>
      <c r="C14" s="603"/>
      <c r="D14" s="574">
        <v>3216000</v>
      </c>
      <c r="E14" s="575"/>
      <c r="F14" s="600"/>
      <c r="G14" s="600"/>
      <c r="H14" s="600"/>
      <c r="I14" s="600"/>
      <c r="J14" s="600"/>
      <c r="K14" s="599">
        <v>62365</v>
      </c>
      <c r="L14" s="600"/>
      <c r="M14" s="600"/>
      <c r="N14" s="600"/>
      <c r="O14" s="600"/>
      <c r="P14" s="600"/>
      <c r="Q14" s="600"/>
      <c r="R14" s="600"/>
      <c r="S14" s="600"/>
      <c r="T14" s="603"/>
      <c r="U14" s="281"/>
    </row>
    <row r="15" spans="1:21">
      <c r="A15" s="600"/>
      <c r="B15" s="600"/>
      <c r="C15" s="600"/>
      <c r="D15" s="574">
        <v>9514000</v>
      </c>
      <c r="E15" s="575"/>
      <c r="F15" s="600"/>
      <c r="G15" s="600"/>
      <c r="H15" s="600"/>
      <c r="I15" s="600"/>
      <c r="J15" s="600"/>
      <c r="K15" s="599">
        <v>31421</v>
      </c>
      <c r="L15" s="600"/>
      <c r="M15" s="600"/>
      <c r="N15" s="600"/>
      <c r="O15" s="600"/>
      <c r="P15" s="600"/>
      <c r="Q15" s="600"/>
      <c r="R15" s="600"/>
      <c r="S15" s="600"/>
      <c r="T15" s="600"/>
      <c r="U15" s="281"/>
    </row>
    <row r="16" spans="1:21">
      <c r="A16" s="600"/>
      <c r="B16" s="600"/>
      <c r="C16" s="600"/>
      <c r="D16" s="600"/>
      <c r="E16" s="575"/>
      <c r="F16" s="600"/>
      <c r="G16" s="600"/>
      <c r="H16" s="600"/>
      <c r="I16" s="600"/>
      <c r="J16" s="600"/>
      <c r="K16" s="599">
        <v>357426</v>
      </c>
      <c r="L16" s="600"/>
      <c r="M16" s="600"/>
      <c r="N16" s="600"/>
      <c r="O16" s="600"/>
      <c r="P16" s="600"/>
      <c r="Q16" s="600"/>
      <c r="R16" s="600"/>
      <c r="S16" s="600"/>
      <c r="T16" s="600"/>
      <c r="U16" s="281"/>
    </row>
    <row r="17" spans="1:21">
      <c r="A17" s="600"/>
      <c r="B17" s="600"/>
      <c r="C17" s="600"/>
      <c r="D17" s="600"/>
      <c r="E17" s="575"/>
      <c r="F17" s="600"/>
      <c r="G17" s="600"/>
      <c r="H17" s="600"/>
      <c r="I17" s="600"/>
      <c r="J17" s="600"/>
      <c r="K17" s="599">
        <v>231713</v>
      </c>
      <c r="L17" s="600"/>
      <c r="M17" s="600"/>
      <c r="N17" s="600"/>
      <c r="O17" s="600"/>
      <c r="P17" s="600"/>
      <c r="Q17" s="600"/>
      <c r="R17" s="600"/>
      <c r="S17" s="600"/>
      <c r="T17" s="600"/>
      <c r="U17" s="281"/>
    </row>
    <row r="18" spans="1:21">
      <c r="A18" s="600"/>
      <c r="B18" s="600"/>
      <c r="C18" s="600"/>
      <c r="D18" s="600"/>
      <c r="E18" s="575"/>
      <c r="F18" s="600"/>
      <c r="G18" s="600"/>
      <c r="H18" s="600"/>
      <c r="I18" s="600"/>
      <c r="J18" s="600"/>
      <c r="K18" s="598">
        <v>416337</v>
      </c>
      <c r="L18" s="600"/>
      <c r="M18" s="600"/>
      <c r="N18" s="600"/>
      <c r="O18" s="600"/>
      <c r="P18" s="600"/>
      <c r="Q18" s="600"/>
      <c r="R18" s="600"/>
      <c r="S18" s="600"/>
      <c r="T18" s="600"/>
      <c r="U18" s="281"/>
    </row>
    <row r="19" spans="1:21">
      <c r="A19" s="600"/>
      <c r="B19" s="600"/>
      <c r="C19" s="600"/>
      <c r="D19" s="600"/>
      <c r="E19" s="575"/>
      <c r="F19" s="600"/>
      <c r="G19" s="600"/>
      <c r="H19" s="600"/>
      <c r="I19" s="600"/>
      <c r="J19" s="600"/>
      <c r="K19" s="598">
        <v>43711</v>
      </c>
      <c r="L19" s="600"/>
      <c r="M19" s="600"/>
      <c r="N19" s="600"/>
      <c r="O19" s="600"/>
      <c r="P19" s="600"/>
      <c r="Q19" s="600"/>
      <c r="R19" s="600"/>
      <c r="S19" s="600"/>
      <c r="T19" s="600"/>
      <c r="U19" s="281"/>
    </row>
    <row r="20" spans="1:21">
      <c r="A20" s="600"/>
      <c r="B20" s="600"/>
      <c r="C20" s="600"/>
      <c r="D20" s="600"/>
      <c r="E20" s="575"/>
      <c r="F20" s="600"/>
      <c r="G20" s="600"/>
      <c r="H20" s="600"/>
      <c r="I20" s="600"/>
      <c r="J20" s="600"/>
      <c r="K20" s="598">
        <v>65351</v>
      </c>
      <c r="L20" s="600"/>
      <c r="M20" s="600"/>
      <c r="N20" s="600"/>
      <c r="O20" s="600"/>
      <c r="P20" s="600"/>
      <c r="Q20" s="600"/>
      <c r="R20" s="600"/>
      <c r="S20" s="600"/>
      <c r="T20" s="600"/>
      <c r="U20" s="281"/>
    </row>
    <row r="21" spans="1:21">
      <c r="A21" s="600"/>
      <c r="B21" s="600"/>
      <c r="C21" s="600"/>
      <c r="D21" s="600"/>
      <c r="E21" s="575"/>
      <c r="F21" s="600"/>
      <c r="G21" s="600"/>
      <c r="H21" s="600"/>
      <c r="I21" s="600"/>
      <c r="J21" s="600"/>
      <c r="K21" s="604">
        <v>106607</v>
      </c>
      <c r="L21" s="600"/>
      <c r="M21" s="600"/>
      <c r="N21" s="600"/>
      <c r="O21" s="600"/>
      <c r="P21" s="600"/>
      <c r="Q21" s="600"/>
      <c r="R21" s="600"/>
      <c r="S21" s="600"/>
      <c r="T21" s="600"/>
      <c r="U21" s="281"/>
    </row>
    <row r="22" spans="1:21">
      <c r="A22" s="600"/>
      <c r="B22" s="600"/>
      <c r="C22" s="600"/>
      <c r="D22" s="600"/>
      <c r="E22" s="575"/>
      <c r="F22" s="600"/>
      <c r="G22" s="600"/>
      <c r="H22" s="600"/>
      <c r="I22" s="600"/>
      <c r="J22" s="600"/>
      <c r="K22" s="604">
        <v>274750</v>
      </c>
      <c r="L22" s="600"/>
      <c r="M22" s="600"/>
      <c r="N22" s="600"/>
      <c r="O22" s="600"/>
      <c r="P22" s="600"/>
      <c r="Q22" s="600"/>
      <c r="R22" s="600"/>
      <c r="S22" s="600"/>
      <c r="T22" s="600"/>
      <c r="U22" s="281"/>
    </row>
    <row r="23" spans="1:21">
      <c r="A23" s="600"/>
      <c r="B23" s="600"/>
      <c r="C23" s="600"/>
      <c r="D23" s="600"/>
      <c r="E23" s="575"/>
      <c r="F23" s="600"/>
      <c r="G23" s="600"/>
      <c r="H23" s="600"/>
      <c r="I23" s="600"/>
      <c r="J23" s="600"/>
      <c r="K23" s="604">
        <v>363089</v>
      </c>
      <c r="L23" s="600"/>
      <c r="M23" s="600"/>
      <c r="N23" s="600"/>
      <c r="O23" s="600"/>
      <c r="P23" s="600"/>
      <c r="Q23" s="600"/>
      <c r="R23" s="600"/>
      <c r="S23" s="600"/>
      <c r="T23" s="600"/>
      <c r="U23" s="281"/>
    </row>
    <row r="24" spans="1:21">
      <c r="A24" s="600"/>
      <c r="B24" s="600"/>
      <c r="C24" s="600"/>
      <c r="D24" s="603"/>
      <c r="E24" s="575"/>
      <c r="F24" s="600"/>
      <c r="G24" s="600"/>
      <c r="H24" s="600"/>
      <c r="I24" s="600"/>
      <c r="J24" s="600"/>
      <c r="K24" s="598">
        <v>158130</v>
      </c>
      <c r="L24" s="600"/>
      <c r="M24" s="600"/>
      <c r="N24" s="600"/>
      <c r="O24" s="600"/>
      <c r="P24" s="600"/>
      <c r="Q24" s="600"/>
      <c r="R24" s="600"/>
      <c r="S24" s="600"/>
      <c r="T24" s="600"/>
      <c r="U24" s="281"/>
    </row>
    <row r="25" spans="1:21">
      <c r="A25" s="600"/>
      <c r="B25" s="600"/>
      <c r="C25" s="600"/>
      <c r="D25" s="600"/>
      <c r="E25" s="575"/>
      <c r="F25" s="600"/>
      <c r="G25" s="600"/>
      <c r="H25" s="600"/>
      <c r="I25" s="600"/>
      <c r="J25" s="600"/>
      <c r="K25" s="598">
        <v>139186</v>
      </c>
      <c r="L25" s="600"/>
      <c r="M25" s="600"/>
      <c r="N25" s="600"/>
      <c r="O25" s="600"/>
      <c r="P25" s="600"/>
      <c r="Q25" s="600"/>
      <c r="R25" s="600"/>
      <c r="S25" s="600"/>
      <c r="T25" s="600"/>
      <c r="U25" s="281"/>
    </row>
    <row r="26" spans="1:21">
      <c r="A26" s="600"/>
      <c r="B26" s="603"/>
      <c r="C26" s="603"/>
      <c r="D26" s="410"/>
      <c r="E26" s="575"/>
      <c r="F26" s="600"/>
      <c r="G26" s="600"/>
      <c r="H26" s="600"/>
      <c r="I26" s="600"/>
      <c r="J26" s="600"/>
      <c r="K26" s="604">
        <v>175023</v>
      </c>
      <c r="L26" s="600"/>
      <c r="M26" s="600"/>
      <c r="N26" s="600"/>
      <c r="O26" s="603"/>
      <c r="P26" s="600"/>
      <c r="Q26" s="600"/>
      <c r="R26" s="600"/>
      <c r="S26" s="603"/>
      <c r="T26" s="600"/>
    </row>
    <row r="27" spans="1:21">
      <c r="A27" s="603"/>
      <c r="B27" s="600"/>
      <c r="C27" s="603"/>
      <c r="D27" s="410"/>
      <c r="E27" s="575"/>
      <c r="F27" s="600"/>
      <c r="G27" s="600"/>
      <c r="H27" s="600"/>
      <c r="I27" s="600"/>
      <c r="J27" s="600"/>
      <c r="K27" s="598">
        <v>253480</v>
      </c>
      <c r="L27" s="600"/>
      <c r="M27" s="600"/>
      <c r="N27" s="600"/>
      <c r="O27" s="600"/>
      <c r="P27" s="600"/>
      <c r="Q27" s="600"/>
      <c r="R27" s="600"/>
      <c r="S27" s="600"/>
      <c r="T27" s="596"/>
    </row>
    <row r="28" spans="1:21">
      <c r="A28" s="603"/>
      <c r="B28" s="600"/>
      <c r="C28" s="603"/>
      <c r="D28" s="410"/>
      <c r="E28" s="575"/>
      <c r="F28" s="603"/>
      <c r="G28" s="600"/>
      <c r="H28" s="600"/>
      <c r="I28" s="600"/>
      <c r="J28" s="600"/>
      <c r="K28" s="574"/>
      <c r="L28" s="600"/>
      <c r="M28" s="600"/>
      <c r="N28" s="600"/>
      <c r="O28" s="600"/>
      <c r="P28" s="600"/>
      <c r="Q28" s="600"/>
      <c r="R28" s="600"/>
      <c r="S28" s="600"/>
      <c r="T28" s="129"/>
      <c r="U28" s="605" t="s">
        <v>265</v>
      </c>
    </row>
    <row r="29" spans="1:21">
      <c r="A29" s="411">
        <f>SUM(A2:A27)</f>
        <v>3653390664.8899999</v>
      </c>
      <c r="B29" s="411">
        <f>SUM(B2:B27)</f>
        <v>651428188</v>
      </c>
      <c r="C29" s="411">
        <f>SUM(C2:C27)</f>
        <v>488500000</v>
      </c>
      <c r="D29" s="411">
        <f>SUM(D2:D28)</f>
        <v>90481386</v>
      </c>
      <c r="E29" s="411">
        <f>SUM(E2:E27)</f>
        <v>49314899</v>
      </c>
      <c r="F29" s="411">
        <f>SUM(F2:F28)</f>
        <v>29100000</v>
      </c>
      <c r="G29" s="411">
        <v>16563749</v>
      </c>
      <c r="H29" s="411">
        <v>14936445</v>
      </c>
      <c r="I29" s="411">
        <f>SUM(I2:I27)</f>
        <v>5610000</v>
      </c>
      <c r="J29" s="411">
        <v>4709538</v>
      </c>
      <c r="K29" s="595">
        <f>SUM(K2:K27)</f>
        <v>4900533</v>
      </c>
      <c r="L29" s="411">
        <v>3800000</v>
      </c>
      <c r="M29" s="409">
        <v>2680000</v>
      </c>
      <c r="N29" s="411">
        <v>2012461</v>
      </c>
      <c r="O29" s="411">
        <v>2000000</v>
      </c>
      <c r="P29" s="411">
        <f>SUM(P2:P28)</f>
        <v>680627</v>
      </c>
      <c r="Q29" s="411">
        <f>SUM(Q2:Q27)</f>
        <v>470682</v>
      </c>
      <c r="R29" s="411">
        <f>SUM(R2:R28)</f>
        <v>446287</v>
      </c>
      <c r="S29" s="411">
        <v>291500</v>
      </c>
      <c r="T29" s="595">
        <f>SUM(T2:T28)</f>
        <v>78490</v>
      </c>
      <c r="U29" s="49">
        <f>SUM(A29:T29)</f>
        <v>5021395449.8899994</v>
      </c>
    </row>
    <row r="30" spans="1:21">
      <c r="A30" s="281"/>
      <c r="B30" s="281"/>
      <c r="C30" s="281"/>
      <c r="D30" s="281"/>
      <c r="E30" s="281"/>
      <c r="F30" s="273"/>
      <c r="G30" s="281"/>
      <c r="H30" s="281"/>
      <c r="I30" s="273"/>
      <c r="J30" s="281"/>
      <c r="K30" s="281"/>
      <c r="L30" s="281"/>
      <c r="M30" s="281"/>
      <c r="N30" s="281"/>
      <c r="O30" s="281"/>
      <c r="P30" s="281"/>
      <c r="Q30" s="281"/>
      <c r="R30" s="281"/>
      <c r="S30" s="281"/>
      <c r="T30" s="281"/>
    </row>
    <row r="31" spans="1:21">
      <c r="A31" s="281"/>
      <c r="B31" s="281"/>
      <c r="C31" s="281"/>
      <c r="D31" s="407"/>
      <c r="E31" s="281"/>
      <c r="F31" s="281"/>
      <c r="G31" s="281"/>
      <c r="H31" s="281"/>
      <c r="I31" s="281"/>
      <c r="J31" s="281"/>
      <c r="K31" s="281"/>
      <c r="L31" s="281"/>
      <c r="M31" s="281"/>
      <c r="N31" s="281"/>
      <c r="O31" s="281"/>
      <c r="P31" s="281"/>
      <c r="Q31" s="281"/>
      <c r="R31" s="281"/>
      <c r="S31" s="281"/>
      <c r="T31" s="281"/>
    </row>
    <row r="32" spans="1:21">
      <c r="A32" s="273"/>
      <c r="B32" s="273"/>
      <c r="C32" s="273"/>
      <c r="D32" s="281"/>
      <c r="E32" s="273"/>
      <c r="F32" s="281"/>
      <c r="G32" s="281"/>
      <c r="H32" s="281"/>
      <c r="I32" s="281"/>
      <c r="J32" s="281"/>
      <c r="K32" s="281"/>
      <c r="L32" s="281"/>
      <c r="M32" s="281"/>
      <c r="N32" s="281"/>
      <c r="O32" s="281"/>
      <c r="P32" s="281"/>
      <c r="Q32" s="273"/>
      <c r="R32" s="281"/>
      <c r="S32" s="281"/>
      <c r="T32" s="273"/>
    </row>
    <row r="33" spans="1:20">
      <c r="A33" s="281"/>
      <c r="B33" s="281"/>
      <c r="C33" s="281"/>
      <c r="D33" s="281"/>
      <c r="E33" s="273"/>
      <c r="F33" s="281"/>
      <c r="G33" s="281"/>
      <c r="H33" s="281"/>
      <c r="I33" s="281"/>
      <c r="J33" s="281"/>
      <c r="K33" s="32"/>
      <c r="L33" s="281"/>
      <c r="M33" s="281"/>
    </row>
    <row r="34" spans="1:20">
      <c r="A34" s="281"/>
      <c r="B34" s="281"/>
      <c r="C34" s="281"/>
      <c r="D34" s="281"/>
      <c r="E34" s="281"/>
      <c r="F34" s="273">
        <v>4900533</v>
      </c>
      <c r="G34" s="273"/>
      <c r="H34" s="281"/>
      <c r="I34" s="281"/>
      <c r="J34" s="281"/>
      <c r="K34" s="281"/>
      <c r="L34" s="281"/>
      <c r="M34" s="281"/>
      <c r="N34" s="281"/>
      <c r="O34" s="281"/>
      <c r="P34" s="281"/>
      <c r="Q34" s="281"/>
      <c r="R34" s="281"/>
      <c r="S34" s="281"/>
      <c r="T34" s="281"/>
    </row>
    <row r="35" spans="1:20">
      <c r="A35" s="281"/>
      <c r="B35" s="281"/>
      <c r="C35" s="281"/>
      <c r="D35" s="282"/>
      <c r="E35" s="281"/>
      <c r="F35" s="281"/>
      <c r="G35" s="281"/>
      <c r="H35" s="281"/>
      <c r="I35" s="281"/>
      <c r="J35" s="281"/>
      <c r="K35" s="273"/>
      <c r="L35" s="281"/>
      <c r="M35" s="281"/>
      <c r="N35" s="281"/>
      <c r="O35" s="281"/>
      <c r="P35" s="281"/>
      <c r="Q35" s="281"/>
      <c r="R35" s="281"/>
      <c r="S35" s="281"/>
      <c r="T35" s="281"/>
    </row>
    <row r="36" spans="1:20">
      <c r="A36" s="281"/>
      <c r="B36" s="281"/>
      <c r="C36" s="281"/>
      <c r="D36" s="273"/>
      <c r="E36" s="281"/>
      <c r="F36" s="281"/>
      <c r="G36" s="281"/>
      <c r="H36" s="281"/>
      <c r="I36" s="281"/>
      <c r="J36" s="281"/>
      <c r="K36" s="281"/>
      <c r="L36" s="281"/>
      <c r="M36" s="281"/>
      <c r="N36" s="281"/>
      <c r="O36" s="281"/>
      <c r="P36" s="281"/>
      <c r="Q36" s="281"/>
      <c r="R36" s="281"/>
      <c r="S36" s="281"/>
    </row>
    <row r="37" spans="1:20">
      <c r="A37" s="281"/>
      <c r="B37" s="281"/>
      <c r="C37" s="281"/>
      <c r="E37" s="281"/>
      <c r="F37" s="281"/>
      <c r="G37" s="281"/>
      <c r="H37" s="281"/>
      <c r="I37" s="281"/>
      <c r="J37" s="281"/>
      <c r="K37" s="281"/>
      <c r="L37" s="281"/>
      <c r="M37" s="281"/>
      <c r="N37" s="281"/>
      <c r="O37" s="281"/>
      <c r="P37" s="281"/>
      <c r="Q37" s="281"/>
      <c r="R37" s="281"/>
      <c r="S37" s="281"/>
    </row>
    <row r="38" spans="1:20">
      <c r="A38" s="281"/>
      <c r="B38" s="281"/>
      <c r="C38" s="281"/>
      <c r="E38" s="281"/>
      <c r="F38" s="281"/>
      <c r="G38" s="281"/>
      <c r="H38" s="281"/>
      <c r="I38" s="281"/>
      <c r="J38" s="281"/>
      <c r="K38" s="281"/>
      <c r="L38" s="281"/>
      <c r="M38" s="281"/>
      <c r="N38" s="281"/>
      <c r="O38" s="281"/>
      <c r="P38" s="281"/>
      <c r="Q38" s="281"/>
      <c r="R38" s="281"/>
      <c r="S38" s="281"/>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7"/>
  <sheetViews>
    <sheetView workbookViewId="0">
      <selection activeCell="H29" sqref="H29"/>
    </sheetView>
  </sheetViews>
  <sheetFormatPr baseColWidth="10" defaultRowHeight="14" x14ac:dyDescent="0"/>
  <cols>
    <col min="1" max="1" width="25.5" customWidth="1"/>
    <col min="2" max="2" width="15.6640625" customWidth="1"/>
  </cols>
  <sheetData>
    <row r="1" spans="1:3">
      <c r="A1" s="638" t="s">
        <v>479</v>
      </c>
      <c r="B1" s="638"/>
      <c r="C1" s="638"/>
    </row>
    <row r="2" spans="1:3">
      <c r="A2" s="639" t="s">
        <v>534</v>
      </c>
      <c r="B2" s="640"/>
      <c r="C2" s="641"/>
    </row>
    <row r="3" spans="1:3">
      <c r="A3" s="339" t="s">
        <v>473</v>
      </c>
      <c r="B3" s="339" t="s">
        <v>532</v>
      </c>
      <c r="C3" s="339" t="s">
        <v>235</v>
      </c>
    </row>
    <row r="4" spans="1:3" ht="28">
      <c r="A4" s="337" t="s">
        <v>531</v>
      </c>
      <c r="B4" s="340">
        <v>714550000</v>
      </c>
      <c r="C4" s="296">
        <v>0.61351</v>
      </c>
    </row>
    <row r="5" spans="1:3">
      <c r="A5" s="336" t="s">
        <v>466</v>
      </c>
      <c r="B5" s="82">
        <v>450000000</v>
      </c>
      <c r="C5" s="296">
        <v>0.38650000000000001</v>
      </c>
    </row>
    <row r="6" spans="1:3">
      <c r="A6" s="336" t="s">
        <v>465</v>
      </c>
      <c r="B6" s="82">
        <v>0</v>
      </c>
      <c r="C6" s="351">
        <v>0</v>
      </c>
    </row>
    <row r="7" spans="1:3" ht="28">
      <c r="A7" s="337" t="s">
        <v>467</v>
      </c>
      <c r="B7" s="82">
        <v>0</v>
      </c>
      <c r="C7" s="351">
        <v>0</v>
      </c>
    </row>
    <row r="8" spans="1:3">
      <c r="A8" s="336" t="s">
        <v>265</v>
      </c>
      <c r="B8" s="82">
        <f>SUM(B4:B7)</f>
        <v>1164550000</v>
      </c>
      <c r="C8" s="296">
        <f>SUM(C4:C7)</f>
        <v>1.0000100000000001</v>
      </c>
    </row>
    <row r="9" spans="1:3">
      <c r="A9" s="338"/>
      <c r="B9" s="338"/>
      <c r="C9" s="338"/>
    </row>
    <row r="10" spans="1:3">
      <c r="A10" s="338"/>
      <c r="B10" s="338"/>
      <c r="C10" s="338"/>
    </row>
    <row r="11" spans="1:3">
      <c r="A11" s="642" t="s">
        <v>535</v>
      </c>
      <c r="B11" s="643"/>
      <c r="C11" s="644"/>
    </row>
    <row r="12" spans="1:3">
      <c r="A12" s="642" t="s">
        <v>537</v>
      </c>
      <c r="B12" s="643"/>
      <c r="C12" s="644"/>
    </row>
    <row r="13" spans="1:3">
      <c r="A13" s="339" t="s">
        <v>473</v>
      </c>
      <c r="B13" s="339" t="s">
        <v>532</v>
      </c>
      <c r="C13" s="339" t="s">
        <v>235</v>
      </c>
    </row>
    <row r="14" spans="1:3">
      <c r="A14" s="336" t="s">
        <v>465</v>
      </c>
      <c r="B14" s="341">
        <v>650743900</v>
      </c>
      <c r="C14" s="296">
        <v>0.99890000000000001</v>
      </c>
    </row>
    <row r="15" spans="1:3" ht="28">
      <c r="A15" s="337" t="s">
        <v>467</v>
      </c>
      <c r="B15" s="342">
        <v>362270</v>
      </c>
      <c r="C15" s="296">
        <v>5.9999999999999995E-4</v>
      </c>
    </row>
    <row r="16" spans="1:3" ht="28">
      <c r="A16" s="337" t="s">
        <v>531</v>
      </c>
      <c r="B16" s="341">
        <v>322018</v>
      </c>
      <c r="C16" s="296">
        <v>4.8999999999999998E-4</v>
      </c>
    </row>
    <row r="17" spans="1:3">
      <c r="A17" s="336" t="s">
        <v>466</v>
      </c>
      <c r="B17" s="343">
        <v>0</v>
      </c>
      <c r="C17" s="351">
        <v>0</v>
      </c>
    </row>
    <row r="18" spans="1:3">
      <c r="A18" s="336" t="s">
        <v>265</v>
      </c>
      <c r="B18" s="343">
        <f>SUM(B14:B17)</f>
        <v>651428188</v>
      </c>
      <c r="C18" s="296">
        <f>SUM(C14:C17)</f>
        <v>0.99999000000000005</v>
      </c>
    </row>
    <row r="19" spans="1:3">
      <c r="A19" s="338"/>
      <c r="B19" s="338"/>
      <c r="C19" s="338"/>
    </row>
    <row r="20" spans="1:3">
      <c r="A20" s="338"/>
      <c r="B20" s="338"/>
      <c r="C20" s="338"/>
    </row>
    <row r="21" spans="1:3">
      <c r="A21" s="645" t="s">
        <v>538</v>
      </c>
      <c r="B21" s="646"/>
      <c r="C21" s="647"/>
    </row>
    <row r="22" spans="1:3">
      <c r="A22" s="645" t="s">
        <v>539</v>
      </c>
      <c r="B22" s="646"/>
      <c r="C22" s="647"/>
    </row>
    <row r="23" spans="1:3">
      <c r="A23" s="339" t="s">
        <v>473</v>
      </c>
      <c r="B23" s="339" t="s">
        <v>532</v>
      </c>
      <c r="C23" s="339" t="s">
        <v>235</v>
      </c>
    </row>
    <row r="24" spans="1:3">
      <c r="A24" s="336" t="s">
        <v>465</v>
      </c>
      <c r="B24" s="347">
        <v>470500000</v>
      </c>
      <c r="C24" s="351">
        <v>1</v>
      </c>
    </row>
    <row r="25" spans="1:3" ht="28">
      <c r="A25" s="337" t="s">
        <v>467</v>
      </c>
      <c r="B25" s="343">
        <v>0</v>
      </c>
      <c r="C25" s="80">
        <v>0</v>
      </c>
    </row>
    <row r="26" spans="1:3" ht="28">
      <c r="A26" s="337" t="s">
        <v>531</v>
      </c>
      <c r="B26" s="343">
        <v>0</v>
      </c>
      <c r="C26" s="80">
        <v>0</v>
      </c>
    </row>
    <row r="27" spans="1:3">
      <c r="A27" s="336" t="s">
        <v>466</v>
      </c>
      <c r="B27" s="343">
        <v>0</v>
      </c>
      <c r="C27" s="80">
        <v>0</v>
      </c>
    </row>
    <row r="28" spans="1:3">
      <c r="A28" s="336" t="s">
        <v>265</v>
      </c>
      <c r="B28" s="343">
        <f>SUM(B24:B27)</f>
        <v>470500000</v>
      </c>
      <c r="C28" s="351">
        <v>1</v>
      </c>
    </row>
    <row r="29" spans="1:3">
      <c r="A29" s="344"/>
      <c r="B29" s="345"/>
      <c r="C29" s="346"/>
    </row>
    <row r="30" spans="1:3">
      <c r="A30" s="338"/>
      <c r="B30" s="338"/>
      <c r="C30" s="338"/>
    </row>
    <row r="31" spans="1:3">
      <c r="A31" s="648" t="s">
        <v>540</v>
      </c>
      <c r="B31" s="649"/>
      <c r="C31" s="650"/>
    </row>
    <row r="32" spans="1:3">
      <c r="A32" s="648" t="s">
        <v>629</v>
      </c>
      <c r="B32" s="649"/>
      <c r="C32" s="650"/>
    </row>
    <row r="33" spans="1:3">
      <c r="A33" s="339" t="s">
        <v>473</v>
      </c>
      <c r="B33" s="339" t="s">
        <v>532</v>
      </c>
      <c r="C33" s="339" t="s">
        <v>235</v>
      </c>
    </row>
    <row r="34" spans="1:3" ht="28">
      <c r="A34" s="337" t="s">
        <v>467</v>
      </c>
      <c r="B34" s="348">
        <v>58012323</v>
      </c>
      <c r="C34" s="296">
        <v>0.6411</v>
      </c>
    </row>
    <row r="35" spans="1:3">
      <c r="A35" s="336" t="s">
        <v>465</v>
      </c>
      <c r="B35" s="347">
        <v>32469063</v>
      </c>
      <c r="C35" s="296">
        <v>0.35883999999999999</v>
      </c>
    </row>
    <row r="36" spans="1:3" ht="28">
      <c r="A36" s="337" t="s">
        <v>531</v>
      </c>
      <c r="B36" s="348">
        <v>0</v>
      </c>
      <c r="C36" s="80">
        <v>0</v>
      </c>
    </row>
    <row r="37" spans="1:3">
      <c r="A37" s="336" t="s">
        <v>466</v>
      </c>
      <c r="B37" s="349">
        <v>0</v>
      </c>
      <c r="C37" s="296">
        <v>0</v>
      </c>
    </row>
    <row r="38" spans="1:3">
      <c r="A38" s="336" t="s">
        <v>265</v>
      </c>
      <c r="B38" s="348">
        <f>SUM(B34:B37)</f>
        <v>90481386</v>
      </c>
      <c r="C38" s="296">
        <v>1</v>
      </c>
    </row>
    <row r="39" spans="1:3">
      <c r="A39" s="344"/>
      <c r="B39" s="350"/>
      <c r="C39" s="352"/>
    </row>
    <row r="40" spans="1:3">
      <c r="A40" s="338"/>
      <c r="B40" s="338"/>
      <c r="C40" s="338"/>
    </row>
    <row r="41" spans="1:3">
      <c r="A41" s="651" t="s">
        <v>655</v>
      </c>
      <c r="B41" s="652"/>
      <c r="C41" s="653"/>
    </row>
    <row r="42" spans="1:3">
      <c r="A42" s="651" t="s">
        <v>533</v>
      </c>
      <c r="B42" s="652"/>
      <c r="C42" s="653"/>
    </row>
    <row r="43" spans="1:3">
      <c r="A43" s="339" t="s">
        <v>473</v>
      </c>
      <c r="B43" s="339" t="s">
        <v>532</v>
      </c>
      <c r="C43" s="339" t="s">
        <v>235</v>
      </c>
    </row>
    <row r="44" spans="1:3">
      <c r="A44" s="336" t="s">
        <v>465</v>
      </c>
      <c r="B44" s="343">
        <v>13195359</v>
      </c>
      <c r="C44" s="296">
        <v>0.34</v>
      </c>
    </row>
    <row r="45" spans="1:3" ht="28">
      <c r="A45" s="337" t="s">
        <v>467</v>
      </c>
      <c r="B45" s="476">
        <v>12519540</v>
      </c>
      <c r="C45" s="296">
        <v>0.32253999999999999</v>
      </c>
    </row>
    <row r="46" spans="1:3" ht="28">
      <c r="A46" s="337" t="s">
        <v>531</v>
      </c>
      <c r="B46" s="343">
        <v>1100000</v>
      </c>
      <c r="C46" s="296">
        <v>2.8299999999999999E-2</v>
      </c>
    </row>
    <row r="47" spans="1:3">
      <c r="A47" s="336" t="s">
        <v>466</v>
      </c>
      <c r="B47" s="343">
        <v>12000000</v>
      </c>
      <c r="C47" s="296">
        <v>0.30914999999999998</v>
      </c>
    </row>
    <row r="48" spans="1:3">
      <c r="A48" s="336" t="s">
        <v>265</v>
      </c>
      <c r="B48" s="343">
        <f>SUM(B44:B47)</f>
        <v>38814899</v>
      </c>
      <c r="C48" s="296">
        <f>SUM(C44:C47)</f>
        <v>0.99998999999999993</v>
      </c>
    </row>
    <row r="49" spans="1:3">
      <c r="A49" s="344"/>
      <c r="B49" s="345"/>
      <c r="C49" s="352"/>
    </row>
    <row r="50" spans="1:3">
      <c r="A50" s="338"/>
      <c r="B50" s="338"/>
      <c r="C50" s="338"/>
    </row>
    <row r="51" spans="1:3">
      <c r="A51" s="654" t="s">
        <v>176</v>
      </c>
      <c r="B51" s="655"/>
      <c r="C51" s="656"/>
    </row>
    <row r="52" spans="1:3">
      <c r="A52" s="654" t="s">
        <v>541</v>
      </c>
      <c r="B52" s="655"/>
      <c r="C52" s="656"/>
    </row>
    <row r="53" spans="1:3">
      <c r="A53" s="339" t="s">
        <v>473</v>
      </c>
      <c r="B53" s="339" t="s">
        <v>532</v>
      </c>
      <c r="C53" s="339" t="s">
        <v>235</v>
      </c>
    </row>
    <row r="54" spans="1:3" ht="28">
      <c r="A54" s="337" t="s">
        <v>531</v>
      </c>
      <c r="B54" s="348">
        <v>29100000</v>
      </c>
      <c r="C54" s="351">
        <v>1</v>
      </c>
    </row>
    <row r="55" spans="1:3">
      <c r="A55" s="336" t="s">
        <v>465</v>
      </c>
      <c r="B55" s="343">
        <v>0</v>
      </c>
      <c r="C55" s="351">
        <v>0</v>
      </c>
    </row>
    <row r="56" spans="1:3" ht="28">
      <c r="A56" s="337" t="s">
        <v>467</v>
      </c>
      <c r="B56" s="343">
        <v>0</v>
      </c>
      <c r="C56" s="351">
        <v>0</v>
      </c>
    </row>
    <row r="57" spans="1:3">
      <c r="A57" s="336" t="s">
        <v>466</v>
      </c>
      <c r="B57" s="343">
        <v>0</v>
      </c>
      <c r="C57" s="351">
        <v>0</v>
      </c>
    </row>
    <row r="58" spans="1:3">
      <c r="A58" s="336" t="s">
        <v>265</v>
      </c>
      <c r="B58" s="343">
        <f>SUM(B54:B57)</f>
        <v>29100000</v>
      </c>
      <c r="C58" s="351">
        <v>1</v>
      </c>
    </row>
    <row r="59" spans="1:3">
      <c r="A59" s="344"/>
      <c r="B59" s="477"/>
      <c r="C59" s="353"/>
    </row>
    <row r="60" spans="1:3">
      <c r="A60" s="338"/>
      <c r="B60" s="338"/>
      <c r="C60" s="338"/>
    </row>
    <row r="61" spans="1:3">
      <c r="A61" s="660" t="s">
        <v>482</v>
      </c>
      <c r="B61" s="661"/>
      <c r="C61" s="662"/>
    </row>
    <row r="62" spans="1:3">
      <c r="A62" s="660" t="s">
        <v>542</v>
      </c>
      <c r="B62" s="661"/>
      <c r="C62" s="662"/>
    </row>
    <row r="63" spans="1:3">
      <c r="A63" s="339" t="s">
        <v>473</v>
      </c>
      <c r="B63" s="339" t="s">
        <v>532</v>
      </c>
      <c r="C63" s="339" t="s">
        <v>235</v>
      </c>
    </row>
    <row r="64" spans="1:3" ht="28">
      <c r="A64" s="337" t="s">
        <v>467</v>
      </c>
      <c r="B64" s="343">
        <v>14167846</v>
      </c>
      <c r="C64" s="351">
        <v>0.85</v>
      </c>
    </row>
    <row r="65" spans="1:3">
      <c r="A65" s="336" t="s">
        <v>465</v>
      </c>
      <c r="B65" s="341">
        <v>2395903</v>
      </c>
      <c r="C65" s="351">
        <v>0.14534</v>
      </c>
    </row>
    <row r="66" spans="1:3" ht="28">
      <c r="A66" s="337" t="s">
        <v>531</v>
      </c>
      <c r="B66" s="348">
        <v>0</v>
      </c>
      <c r="C66" s="351">
        <v>0</v>
      </c>
    </row>
    <row r="67" spans="1:3">
      <c r="A67" s="336" t="s">
        <v>466</v>
      </c>
      <c r="B67" s="343">
        <v>0</v>
      </c>
      <c r="C67" s="351">
        <v>0</v>
      </c>
    </row>
    <row r="68" spans="1:3">
      <c r="A68" s="336" t="s">
        <v>265</v>
      </c>
      <c r="B68" s="343">
        <f>SUM(B64:B67)</f>
        <v>16563749</v>
      </c>
      <c r="C68" s="351">
        <f>SUM(C64:C67)</f>
        <v>0.99534</v>
      </c>
    </row>
    <row r="69" spans="1:3">
      <c r="A69" s="338"/>
      <c r="B69" s="338"/>
      <c r="C69" s="338"/>
    </row>
    <row r="70" spans="1:3">
      <c r="A70" s="338"/>
      <c r="B70" s="338"/>
      <c r="C70" s="338"/>
    </row>
    <row r="71" spans="1:3">
      <c r="A71" s="663" t="s">
        <v>543</v>
      </c>
      <c r="B71" s="664"/>
      <c r="C71" s="665"/>
    </row>
    <row r="72" spans="1:3">
      <c r="A72" s="663" t="s">
        <v>541</v>
      </c>
      <c r="B72" s="664"/>
      <c r="C72" s="665"/>
    </row>
    <row r="73" spans="1:3">
      <c r="A73" s="339" t="s">
        <v>473</v>
      </c>
      <c r="B73" s="339" t="s">
        <v>532</v>
      </c>
      <c r="C73" s="339" t="s">
        <v>235</v>
      </c>
    </row>
    <row r="74" spans="1:3" ht="28">
      <c r="A74" s="337" t="s">
        <v>531</v>
      </c>
      <c r="B74" s="341">
        <v>14936445</v>
      </c>
      <c r="C74" s="397">
        <v>1</v>
      </c>
    </row>
    <row r="75" spans="1:3" ht="28">
      <c r="A75" s="337" t="s">
        <v>467</v>
      </c>
      <c r="B75" s="348">
        <v>0</v>
      </c>
      <c r="C75" s="397">
        <v>0</v>
      </c>
    </row>
    <row r="76" spans="1:3">
      <c r="A76" s="336" t="s">
        <v>465</v>
      </c>
      <c r="B76" s="341">
        <v>0</v>
      </c>
      <c r="C76" s="397">
        <v>0</v>
      </c>
    </row>
    <row r="77" spans="1:3">
      <c r="A77" s="336" t="s">
        <v>466</v>
      </c>
      <c r="B77" s="348">
        <v>0</v>
      </c>
      <c r="C77" s="397">
        <v>0</v>
      </c>
    </row>
    <row r="78" spans="1:3">
      <c r="A78" s="336" t="s">
        <v>265</v>
      </c>
      <c r="B78" s="348">
        <f>SUM(B74:B77)</f>
        <v>14936445</v>
      </c>
      <c r="C78" s="397">
        <f>SUM(C74:C77)</f>
        <v>1</v>
      </c>
    </row>
    <row r="79" spans="1:3">
      <c r="A79" s="338"/>
      <c r="B79" s="338"/>
      <c r="C79" s="338"/>
    </row>
    <row r="80" spans="1:3">
      <c r="A80" s="338"/>
      <c r="B80" s="338"/>
      <c r="C80" s="338"/>
    </row>
    <row r="81" spans="1:3">
      <c r="A81" s="666" t="s">
        <v>656</v>
      </c>
      <c r="B81" s="667"/>
      <c r="C81" s="668"/>
    </row>
    <row r="82" spans="1:3">
      <c r="A82" s="666" t="s">
        <v>550</v>
      </c>
      <c r="B82" s="667"/>
      <c r="C82" s="668"/>
    </row>
    <row r="83" spans="1:3">
      <c r="A83" s="339" t="s">
        <v>473</v>
      </c>
      <c r="B83" s="339" t="s">
        <v>532</v>
      </c>
      <c r="C83" s="339" t="s">
        <v>235</v>
      </c>
    </row>
    <row r="84" spans="1:3" ht="28">
      <c r="A84" s="337" t="s">
        <v>531</v>
      </c>
      <c r="B84" s="341">
        <v>5610000</v>
      </c>
      <c r="C84" s="397">
        <v>1</v>
      </c>
    </row>
    <row r="85" spans="1:3" ht="28">
      <c r="A85" s="337" t="s">
        <v>467</v>
      </c>
      <c r="B85" s="348">
        <v>0</v>
      </c>
      <c r="C85" s="397">
        <v>0</v>
      </c>
    </row>
    <row r="86" spans="1:3">
      <c r="A86" s="336" t="s">
        <v>465</v>
      </c>
      <c r="B86" s="341">
        <v>0</v>
      </c>
      <c r="C86" s="397">
        <v>0</v>
      </c>
    </row>
    <row r="87" spans="1:3">
      <c r="A87" s="336" t="s">
        <v>466</v>
      </c>
      <c r="B87" s="348">
        <v>0</v>
      </c>
      <c r="C87" s="397">
        <v>0</v>
      </c>
    </row>
    <row r="88" spans="1:3">
      <c r="A88" s="336" t="s">
        <v>265</v>
      </c>
      <c r="B88" s="348">
        <f>SUM(B84:B87)</f>
        <v>5610000</v>
      </c>
      <c r="C88" s="397">
        <f>SUM(C84:C87)</f>
        <v>1</v>
      </c>
    </row>
    <row r="89" spans="1:3">
      <c r="A89" s="338"/>
      <c r="B89" s="338"/>
      <c r="C89" s="338"/>
    </row>
    <row r="90" spans="1:3">
      <c r="A90" s="338"/>
      <c r="B90" s="338"/>
      <c r="C90" s="338"/>
    </row>
    <row r="91" spans="1:3">
      <c r="A91" s="669" t="s">
        <v>544</v>
      </c>
      <c r="B91" s="670"/>
      <c r="C91" s="671"/>
    </row>
    <row r="92" spans="1:3">
      <c r="A92" s="669" t="s">
        <v>541</v>
      </c>
      <c r="B92" s="670"/>
      <c r="C92" s="671"/>
    </row>
    <row r="93" spans="1:3">
      <c r="A93" s="339" t="s">
        <v>473</v>
      </c>
      <c r="B93" s="339" t="s">
        <v>532</v>
      </c>
      <c r="C93" s="339" t="s">
        <v>235</v>
      </c>
    </row>
    <row r="94" spans="1:3" ht="28">
      <c r="A94" s="337" t="s">
        <v>467</v>
      </c>
      <c r="B94" s="401">
        <v>4709538</v>
      </c>
      <c r="C94" s="395">
        <v>1</v>
      </c>
    </row>
    <row r="95" spans="1:3">
      <c r="A95" s="336" t="s">
        <v>465</v>
      </c>
      <c r="B95" s="341">
        <v>0</v>
      </c>
      <c r="C95" s="395">
        <v>0</v>
      </c>
    </row>
    <row r="96" spans="1:3" ht="28">
      <c r="A96" s="337" t="s">
        <v>531</v>
      </c>
      <c r="B96" s="348">
        <v>0</v>
      </c>
      <c r="C96" s="395">
        <v>0</v>
      </c>
    </row>
    <row r="97" spans="1:3">
      <c r="A97" s="336" t="s">
        <v>466</v>
      </c>
      <c r="B97" s="343">
        <v>0</v>
      </c>
      <c r="C97" s="395">
        <v>0</v>
      </c>
    </row>
    <row r="98" spans="1:3">
      <c r="A98" s="336" t="s">
        <v>265</v>
      </c>
      <c r="B98" s="343">
        <f>SUM(B94:B97)</f>
        <v>4709538</v>
      </c>
      <c r="C98" s="395">
        <v>1</v>
      </c>
    </row>
    <row r="99" spans="1:3">
      <c r="A99" s="338"/>
      <c r="B99" s="338"/>
      <c r="C99" s="338"/>
    </row>
    <row r="100" spans="1:3">
      <c r="A100" s="338"/>
      <c r="B100" s="338"/>
      <c r="C100" s="338"/>
    </row>
    <row r="101" spans="1:3">
      <c r="A101" s="672" t="s">
        <v>545</v>
      </c>
      <c r="B101" s="673"/>
      <c r="C101" s="674"/>
    </row>
    <row r="102" spans="1:3">
      <c r="A102" s="672" t="s">
        <v>541</v>
      </c>
      <c r="B102" s="673"/>
      <c r="C102" s="674"/>
    </row>
    <row r="103" spans="1:3">
      <c r="A103" s="339" t="s">
        <v>473</v>
      </c>
      <c r="B103" s="339" t="s">
        <v>532</v>
      </c>
      <c r="C103" s="339" t="s">
        <v>235</v>
      </c>
    </row>
    <row r="104" spans="1:3" ht="28">
      <c r="A104" s="337" t="s">
        <v>531</v>
      </c>
      <c r="B104" s="348">
        <v>2680000</v>
      </c>
      <c r="C104" s="395">
        <v>1</v>
      </c>
    </row>
    <row r="105" spans="1:3" ht="28">
      <c r="A105" s="337" t="s">
        <v>467</v>
      </c>
      <c r="B105" s="343">
        <v>0</v>
      </c>
      <c r="C105" s="395">
        <v>0</v>
      </c>
    </row>
    <row r="106" spans="1:3">
      <c r="A106" s="336" t="s">
        <v>465</v>
      </c>
      <c r="B106" s="341">
        <v>0</v>
      </c>
      <c r="C106" s="395">
        <v>0</v>
      </c>
    </row>
    <row r="107" spans="1:3">
      <c r="A107" s="336" t="s">
        <v>466</v>
      </c>
      <c r="B107" s="343">
        <v>0</v>
      </c>
      <c r="C107" s="395">
        <v>0</v>
      </c>
    </row>
    <row r="108" spans="1:3">
      <c r="A108" s="336" t="s">
        <v>265</v>
      </c>
      <c r="B108" s="343">
        <v>2680000</v>
      </c>
      <c r="C108" s="395">
        <v>1</v>
      </c>
    </row>
    <row r="109" spans="1:3">
      <c r="A109" s="338"/>
      <c r="B109" s="338"/>
      <c r="C109" s="338"/>
    </row>
    <row r="110" spans="1:3">
      <c r="A110" s="645" t="s">
        <v>627</v>
      </c>
      <c r="B110" s="646"/>
      <c r="C110" s="647"/>
    </row>
    <row r="111" spans="1:3">
      <c r="A111" s="645" t="s">
        <v>541</v>
      </c>
      <c r="B111" s="646"/>
      <c r="C111" s="647"/>
    </row>
    <row r="112" spans="1:3">
      <c r="A112" s="339" t="s">
        <v>473</v>
      </c>
      <c r="B112" s="339" t="s">
        <v>532</v>
      </c>
      <c r="C112" s="339" t="s">
        <v>235</v>
      </c>
    </row>
    <row r="113" spans="1:3" ht="28">
      <c r="A113" s="337" t="s">
        <v>531</v>
      </c>
      <c r="B113" s="348">
        <v>0</v>
      </c>
      <c r="C113" s="396">
        <v>0</v>
      </c>
    </row>
    <row r="114" spans="1:3" ht="28">
      <c r="A114" s="337" t="s">
        <v>467</v>
      </c>
      <c r="B114" s="348">
        <v>0</v>
      </c>
      <c r="C114" s="396">
        <v>0</v>
      </c>
    </row>
    <row r="115" spans="1:3">
      <c r="A115" s="336" t="s">
        <v>465</v>
      </c>
      <c r="B115" s="341">
        <v>0</v>
      </c>
      <c r="C115" s="396">
        <v>0</v>
      </c>
    </row>
    <row r="116" spans="1:3">
      <c r="A116" s="336" t="s">
        <v>466</v>
      </c>
      <c r="B116" s="478">
        <v>2012461</v>
      </c>
      <c r="C116" s="396">
        <v>1</v>
      </c>
    </row>
    <row r="117" spans="1:3">
      <c r="A117" s="336" t="s">
        <v>265</v>
      </c>
      <c r="B117" s="478">
        <v>2012461</v>
      </c>
      <c r="C117" s="396">
        <v>1</v>
      </c>
    </row>
    <row r="118" spans="1:3">
      <c r="A118" s="338"/>
      <c r="B118" s="338"/>
      <c r="C118" s="338"/>
    </row>
    <row r="119" spans="1:3">
      <c r="A119" s="338"/>
      <c r="B119" s="338"/>
      <c r="C119" s="338"/>
    </row>
    <row r="120" spans="1:3">
      <c r="A120" s="657" t="s">
        <v>183</v>
      </c>
      <c r="B120" s="658"/>
      <c r="C120" s="659"/>
    </row>
    <row r="121" spans="1:3">
      <c r="A121" s="657" t="s">
        <v>541</v>
      </c>
      <c r="B121" s="658"/>
      <c r="C121" s="659"/>
    </row>
    <row r="122" spans="1:3">
      <c r="A122" s="339" t="s">
        <v>473</v>
      </c>
      <c r="B122" s="339" t="s">
        <v>532</v>
      </c>
      <c r="C122" s="339" t="s">
        <v>235</v>
      </c>
    </row>
    <row r="123" spans="1:3" ht="28">
      <c r="A123" s="337" t="s">
        <v>531</v>
      </c>
      <c r="B123" s="348">
        <v>2000000</v>
      </c>
      <c r="C123" s="396">
        <v>1</v>
      </c>
    </row>
    <row r="124" spans="1:3" ht="28">
      <c r="A124" s="337" t="s">
        <v>467</v>
      </c>
      <c r="B124" s="348">
        <v>0</v>
      </c>
      <c r="C124" s="396">
        <v>0</v>
      </c>
    </row>
    <row r="125" spans="1:3">
      <c r="A125" s="336" t="s">
        <v>465</v>
      </c>
      <c r="B125" s="341">
        <v>0</v>
      </c>
      <c r="C125" s="396">
        <v>0</v>
      </c>
    </row>
    <row r="126" spans="1:3">
      <c r="A126" s="336" t="s">
        <v>466</v>
      </c>
      <c r="B126" s="348">
        <v>0</v>
      </c>
      <c r="C126" s="396">
        <v>0</v>
      </c>
    </row>
    <row r="127" spans="1:3">
      <c r="A127" s="336" t="s">
        <v>265</v>
      </c>
      <c r="B127" s="348">
        <v>2000000</v>
      </c>
      <c r="C127" s="396">
        <v>1</v>
      </c>
    </row>
    <row r="128" spans="1:3">
      <c r="A128" s="338"/>
      <c r="B128" s="338"/>
      <c r="C128" s="338"/>
    </row>
    <row r="129" spans="1:3">
      <c r="A129" s="338"/>
      <c r="B129" s="338"/>
      <c r="C129" s="338"/>
    </row>
    <row r="130" spans="1:3">
      <c r="A130" s="639" t="s">
        <v>481</v>
      </c>
      <c r="B130" s="640"/>
      <c r="C130" s="641"/>
    </row>
    <row r="131" spans="1:3">
      <c r="A131" s="639" t="s">
        <v>534</v>
      </c>
      <c r="B131" s="640"/>
      <c r="C131" s="641"/>
    </row>
    <row r="132" spans="1:3">
      <c r="A132" s="339" t="s">
        <v>473</v>
      </c>
      <c r="B132" s="339" t="s">
        <v>532</v>
      </c>
      <c r="C132" s="339" t="s">
        <v>235</v>
      </c>
    </row>
    <row r="133" spans="1:3" ht="28">
      <c r="A133" s="337" t="s">
        <v>467</v>
      </c>
      <c r="B133" s="343">
        <v>1516680</v>
      </c>
      <c r="C133" s="296">
        <v>0.9</v>
      </c>
    </row>
    <row r="134" spans="1:3">
      <c r="A134" s="336" t="s">
        <v>465</v>
      </c>
      <c r="B134" s="400">
        <v>162269</v>
      </c>
      <c r="C134" s="296">
        <v>0.1</v>
      </c>
    </row>
    <row r="135" spans="1:3" ht="28">
      <c r="A135" s="337" t="s">
        <v>531</v>
      </c>
      <c r="B135" s="399">
        <v>0</v>
      </c>
      <c r="C135" s="398">
        <v>0</v>
      </c>
    </row>
    <row r="136" spans="1:3">
      <c r="A136" s="336" t="s">
        <v>466</v>
      </c>
      <c r="B136" s="343">
        <v>0</v>
      </c>
      <c r="C136" s="351">
        <v>0</v>
      </c>
    </row>
    <row r="137" spans="1:3">
      <c r="A137" s="336" t="s">
        <v>265</v>
      </c>
      <c r="B137" s="343">
        <f>SUM(B133:B136)</f>
        <v>1678949</v>
      </c>
      <c r="C137" s="351">
        <v>1</v>
      </c>
    </row>
    <row r="138" spans="1:3">
      <c r="A138" s="338"/>
      <c r="B138" s="338"/>
      <c r="C138" s="338"/>
    </row>
    <row r="139" spans="1:3">
      <c r="A139" s="338"/>
      <c r="B139" s="338"/>
      <c r="C139" s="338"/>
    </row>
    <row r="140" spans="1:3">
      <c r="A140" s="663" t="s">
        <v>631</v>
      </c>
      <c r="B140" s="664"/>
      <c r="C140" s="665"/>
    </row>
    <row r="141" spans="1:3">
      <c r="A141" s="663" t="s">
        <v>632</v>
      </c>
      <c r="B141" s="664"/>
      <c r="C141" s="665"/>
    </row>
    <row r="142" spans="1:3">
      <c r="A142" s="339" t="s">
        <v>473</v>
      </c>
      <c r="B142" s="339" t="s">
        <v>532</v>
      </c>
      <c r="C142" s="339" t="s">
        <v>235</v>
      </c>
    </row>
    <row r="143" spans="1:3" ht="28">
      <c r="A143" s="337" t="s">
        <v>531</v>
      </c>
      <c r="B143" s="348">
        <v>0</v>
      </c>
      <c r="C143" s="397">
        <v>0</v>
      </c>
    </row>
    <row r="144" spans="1:3" ht="28">
      <c r="A144" s="337" t="s">
        <v>467</v>
      </c>
      <c r="B144" s="348">
        <v>680627</v>
      </c>
      <c r="C144" s="397">
        <v>1</v>
      </c>
    </row>
    <row r="145" spans="1:3">
      <c r="A145" s="336" t="s">
        <v>465</v>
      </c>
      <c r="B145" s="341">
        <v>0</v>
      </c>
      <c r="C145" s="397">
        <v>0</v>
      </c>
    </row>
    <row r="146" spans="1:3">
      <c r="A146" s="336" t="s">
        <v>466</v>
      </c>
      <c r="B146" s="348">
        <v>0</v>
      </c>
      <c r="C146" s="397">
        <v>0</v>
      </c>
    </row>
    <row r="147" spans="1:3">
      <c r="A147" s="336" t="s">
        <v>265</v>
      </c>
      <c r="B147" s="348">
        <v>680627</v>
      </c>
      <c r="C147" s="397">
        <f>SUM(C144:C146)</f>
        <v>1</v>
      </c>
    </row>
    <row r="148" spans="1:3">
      <c r="A148" s="344"/>
      <c r="B148" s="350"/>
      <c r="C148" s="412"/>
    </row>
    <row r="149" spans="1:3">
      <c r="A149" s="338"/>
      <c r="B149" s="338"/>
      <c r="C149" s="338"/>
    </row>
    <row r="150" spans="1:3">
      <c r="A150" s="660" t="s">
        <v>546</v>
      </c>
      <c r="B150" s="661"/>
      <c r="C150" s="662"/>
    </row>
    <row r="151" spans="1:3">
      <c r="A151" s="660" t="s">
        <v>541</v>
      </c>
      <c r="B151" s="661"/>
      <c r="C151" s="662"/>
    </row>
    <row r="152" spans="1:3">
      <c r="A152" s="339" t="s">
        <v>473</v>
      </c>
      <c r="B152" s="339" t="s">
        <v>532</v>
      </c>
      <c r="C152" s="339" t="s">
        <v>235</v>
      </c>
    </row>
    <row r="153" spans="1:3" ht="28">
      <c r="A153" s="337" t="s">
        <v>531</v>
      </c>
      <c r="B153" s="348">
        <v>470682</v>
      </c>
      <c r="C153" s="397">
        <v>1</v>
      </c>
    </row>
    <row r="154" spans="1:3" ht="28">
      <c r="A154" s="337" t="s">
        <v>467</v>
      </c>
      <c r="B154" s="348">
        <v>0</v>
      </c>
      <c r="C154" s="397">
        <v>0</v>
      </c>
    </row>
    <row r="155" spans="1:3">
      <c r="A155" s="336" t="s">
        <v>465</v>
      </c>
      <c r="B155" s="341">
        <v>0</v>
      </c>
      <c r="C155" s="397">
        <v>0</v>
      </c>
    </row>
    <row r="156" spans="1:3">
      <c r="A156" s="336" t="s">
        <v>466</v>
      </c>
      <c r="B156" s="348">
        <v>0</v>
      </c>
      <c r="C156" s="397">
        <v>0</v>
      </c>
    </row>
    <row r="157" spans="1:3">
      <c r="A157" s="336" t="s">
        <v>265</v>
      </c>
      <c r="B157" s="348">
        <v>470682</v>
      </c>
      <c r="C157" s="397">
        <f>SUM(C154:C156)</f>
        <v>0</v>
      </c>
    </row>
    <row r="158" spans="1:3">
      <c r="A158" s="338"/>
      <c r="B158" s="338"/>
      <c r="C158" s="338"/>
    </row>
    <row r="159" spans="1:3">
      <c r="A159" s="338"/>
      <c r="B159" s="338"/>
      <c r="C159" s="338"/>
    </row>
    <row r="160" spans="1:3">
      <c r="A160" s="672" t="s">
        <v>547</v>
      </c>
      <c r="B160" s="673"/>
      <c r="C160" s="674"/>
    </row>
    <row r="161" spans="1:3">
      <c r="A161" s="672" t="s">
        <v>542</v>
      </c>
      <c r="B161" s="673"/>
      <c r="C161" s="674"/>
    </row>
    <row r="162" spans="1:3">
      <c r="A162" s="339" t="s">
        <v>473</v>
      </c>
      <c r="B162" s="339" t="s">
        <v>532</v>
      </c>
      <c r="C162" s="339" t="s">
        <v>235</v>
      </c>
    </row>
    <row r="163" spans="1:3" ht="28">
      <c r="A163" s="337" t="s">
        <v>467</v>
      </c>
      <c r="B163" s="348">
        <v>339087</v>
      </c>
      <c r="C163" s="351">
        <v>0.75978999999999997</v>
      </c>
    </row>
    <row r="164" spans="1:3" ht="28">
      <c r="A164" s="337" t="s">
        <v>531</v>
      </c>
      <c r="B164" s="348">
        <v>107200</v>
      </c>
      <c r="C164" s="351">
        <v>0.24</v>
      </c>
    </row>
    <row r="165" spans="1:3">
      <c r="A165" s="336" t="s">
        <v>465</v>
      </c>
      <c r="B165" s="341">
        <v>0</v>
      </c>
      <c r="C165" s="351">
        <v>0</v>
      </c>
    </row>
    <row r="166" spans="1:3">
      <c r="A166" s="336" t="s">
        <v>466</v>
      </c>
      <c r="B166" s="343">
        <v>0</v>
      </c>
      <c r="C166" s="351">
        <v>0</v>
      </c>
    </row>
    <row r="167" spans="1:3">
      <c r="A167" s="336" t="s">
        <v>265</v>
      </c>
      <c r="B167" s="343">
        <f>SUM(B163:B166)</f>
        <v>446287</v>
      </c>
      <c r="C167" s="351">
        <f>SUM(C163:C166)</f>
        <v>0.99978999999999996</v>
      </c>
    </row>
    <row r="168" spans="1:3">
      <c r="A168" s="338"/>
      <c r="B168" s="338"/>
      <c r="C168" s="338"/>
    </row>
    <row r="169" spans="1:3">
      <c r="A169" s="338"/>
      <c r="B169" s="338"/>
      <c r="C169" s="338"/>
    </row>
    <row r="170" spans="1:3">
      <c r="A170" s="654" t="s">
        <v>548</v>
      </c>
      <c r="B170" s="655"/>
      <c r="C170" s="656"/>
    </row>
    <row r="171" spans="1:3">
      <c r="A171" s="654" t="s">
        <v>541</v>
      </c>
      <c r="B171" s="655"/>
      <c r="C171" s="656"/>
    </row>
    <row r="172" spans="1:3">
      <c r="A172" s="339" t="s">
        <v>473</v>
      </c>
      <c r="B172" s="339" t="s">
        <v>532</v>
      </c>
      <c r="C172" s="339" t="s">
        <v>235</v>
      </c>
    </row>
    <row r="173" spans="1:3" ht="28">
      <c r="A173" s="337" t="s">
        <v>467</v>
      </c>
      <c r="B173" s="341">
        <v>291500</v>
      </c>
      <c r="C173" s="397">
        <v>1</v>
      </c>
    </row>
    <row r="174" spans="1:3">
      <c r="A174" s="336" t="s">
        <v>465</v>
      </c>
      <c r="B174" s="341">
        <v>0</v>
      </c>
      <c r="C174" s="397">
        <v>0</v>
      </c>
    </row>
    <row r="175" spans="1:3" ht="28">
      <c r="A175" s="337" t="s">
        <v>531</v>
      </c>
      <c r="B175" s="348">
        <v>0</v>
      </c>
      <c r="C175" s="397">
        <v>0</v>
      </c>
    </row>
    <row r="176" spans="1:3">
      <c r="A176" s="336" t="s">
        <v>466</v>
      </c>
      <c r="B176" s="348">
        <v>0</v>
      </c>
      <c r="C176" s="397">
        <v>0</v>
      </c>
    </row>
    <row r="177" spans="1:3">
      <c r="A177" s="336" t="s">
        <v>265</v>
      </c>
      <c r="B177" s="348">
        <f>SUM(B173:B176)</f>
        <v>291500</v>
      </c>
      <c r="C177" s="397">
        <f>SUM(C173:C176)</f>
        <v>1</v>
      </c>
    </row>
    <row r="178" spans="1:3">
      <c r="A178" s="338"/>
      <c r="B178" s="338"/>
      <c r="C178" s="338"/>
    </row>
    <row r="179" spans="1:3">
      <c r="A179" s="338"/>
      <c r="B179" s="338"/>
      <c r="C179" s="338"/>
    </row>
    <row r="180" spans="1:3">
      <c r="A180" s="675" t="s">
        <v>549</v>
      </c>
      <c r="B180" s="676"/>
      <c r="C180" s="677"/>
    </row>
    <row r="181" spans="1:3">
      <c r="A181" s="675" t="s">
        <v>536</v>
      </c>
      <c r="B181" s="676"/>
      <c r="C181" s="677"/>
    </row>
    <row r="182" spans="1:3">
      <c r="A182" s="339" t="s">
        <v>473</v>
      </c>
      <c r="B182" s="339" t="s">
        <v>532</v>
      </c>
      <c r="C182" s="339" t="s">
        <v>235</v>
      </c>
    </row>
    <row r="183" spans="1:3" ht="28">
      <c r="A183" s="337" t="s">
        <v>467</v>
      </c>
      <c r="B183" s="348">
        <v>78490</v>
      </c>
      <c r="C183" s="396">
        <v>1</v>
      </c>
    </row>
    <row r="184" spans="1:3">
      <c r="A184" s="336" t="s">
        <v>465</v>
      </c>
      <c r="B184" s="341">
        <v>0</v>
      </c>
      <c r="C184" s="396">
        <v>0</v>
      </c>
    </row>
    <row r="185" spans="1:3" ht="28">
      <c r="A185" s="337" t="s">
        <v>531</v>
      </c>
      <c r="B185" s="348">
        <v>0</v>
      </c>
      <c r="C185" s="396">
        <v>0</v>
      </c>
    </row>
    <row r="186" spans="1:3">
      <c r="A186" s="336" t="s">
        <v>466</v>
      </c>
      <c r="B186" s="348">
        <v>0</v>
      </c>
      <c r="C186" s="396">
        <v>0</v>
      </c>
    </row>
    <row r="187" spans="1:3">
      <c r="A187" s="336" t="s">
        <v>265</v>
      </c>
      <c r="B187" s="348">
        <f>SUM(B183:B186)</f>
        <v>78490</v>
      </c>
      <c r="C187" s="396">
        <f>SUM(C183:C186)</f>
        <v>1</v>
      </c>
    </row>
  </sheetData>
  <mergeCells count="38">
    <mergeCell ref="A170:C170"/>
    <mergeCell ref="A171:C171"/>
    <mergeCell ref="A180:C180"/>
    <mergeCell ref="A181:C181"/>
    <mergeCell ref="A130:C130"/>
    <mergeCell ref="A131:C131"/>
    <mergeCell ref="A150:C150"/>
    <mergeCell ref="A151:C151"/>
    <mergeCell ref="A160:C160"/>
    <mergeCell ref="A161:C161"/>
    <mergeCell ref="A140:C140"/>
    <mergeCell ref="A141:C141"/>
    <mergeCell ref="A51:C51"/>
    <mergeCell ref="A121:C121"/>
    <mergeCell ref="A61:C61"/>
    <mergeCell ref="A62:C62"/>
    <mergeCell ref="A71:C71"/>
    <mergeCell ref="A72:C72"/>
    <mergeCell ref="A81:C81"/>
    <mergeCell ref="A82:C82"/>
    <mergeCell ref="A91:C91"/>
    <mergeCell ref="A92:C92"/>
    <mergeCell ref="A101:C101"/>
    <mergeCell ref="A102:C102"/>
    <mergeCell ref="A120:C120"/>
    <mergeCell ref="A111:C111"/>
    <mergeCell ref="A110:C110"/>
    <mergeCell ref="A52:C52"/>
    <mergeCell ref="A22:C22"/>
    <mergeCell ref="A31:C31"/>
    <mergeCell ref="A32:C32"/>
    <mergeCell ref="A41:C41"/>
    <mergeCell ref="A42:C42"/>
    <mergeCell ref="A1:C1"/>
    <mergeCell ref="A2:C2"/>
    <mergeCell ref="A11:C11"/>
    <mergeCell ref="A12:C12"/>
    <mergeCell ref="A21:C2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14</vt:i4>
      </vt:variant>
    </vt:vector>
  </HeadingPairs>
  <TitlesOfParts>
    <vt:vector size="14" baseType="lpstr">
      <vt:lpstr>Original NO modificar</vt:lpstr>
      <vt:lpstr>Version 1 depurada</vt:lpstr>
      <vt:lpstr>Cifras Validados pt1</vt:lpstr>
      <vt:lpstr>Version actualizada 2</vt:lpstr>
      <vt:lpstr>Cifras validadas actualizado 2 </vt:lpstr>
      <vt:lpstr>VERSION FINAL</vt:lpstr>
      <vt:lpstr>Estadísticas</vt:lpstr>
      <vt:lpstr>Cifras Versión Final</vt:lpstr>
      <vt:lpstr>Financiamiento por agencia TBC</vt:lpstr>
      <vt:lpstr>Confirmar DatosFuentes</vt:lpstr>
      <vt:lpstr>Sheet2</vt:lpstr>
      <vt:lpstr>Agencias Criterio</vt:lpstr>
      <vt:lpstr>Progreso Pipeline TBC</vt:lpstr>
      <vt:lpstr>Sheet5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González Manrique Romero</dc:creator>
  <cp:lastModifiedBy>Vania Montalvo</cp:lastModifiedBy>
  <cp:lastPrinted>2013-12-06T23:12:07Z</cp:lastPrinted>
  <dcterms:created xsi:type="dcterms:W3CDTF">2013-05-08T03:10:56Z</dcterms:created>
  <dcterms:modified xsi:type="dcterms:W3CDTF">2013-12-09T02:08:45Z</dcterms:modified>
</cp:coreProperties>
</file>